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744" activeTab="0"/>
  </bookViews>
  <sheets>
    <sheet name="page 1-IS" sheetId="1" r:id="rId1"/>
    <sheet name="page 2-BS" sheetId="2" r:id="rId2"/>
    <sheet name="page 3-CF" sheetId="3" r:id="rId3"/>
    <sheet name="page 4-changes in Equity" sheetId="4" r:id="rId4"/>
    <sheet name="page 5" sheetId="5" r:id="rId5"/>
    <sheet name="page 6" sheetId="6" r:id="rId6"/>
    <sheet name="page 7-Notes MASB" sheetId="7" r:id="rId7"/>
    <sheet name="page 8-App 9B" sheetId="8" r:id="rId8"/>
    <sheet name="page 9-Notes App 9B" sheetId="9" r:id="rId9"/>
    <sheet name="page 10-Notes App 9B" sheetId="10" r:id="rId10"/>
  </sheets>
  <externalReferences>
    <externalReference r:id="rId13"/>
  </externalReferences>
  <definedNames>
    <definedName name="_xlnm.Print_Area" localSheetId="9">'page 10-Notes App 9B'!$A$1:$P$59</definedName>
    <definedName name="_xlnm.Print_Area" localSheetId="0">'page 1-IS'!$A$1:$I$65</definedName>
    <definedName name="_xlnm.Print_Area" localSheetId="1">'page 2-BS'!$A$1:$G$58</definedName>
    <definedName name="_xlnm.Print_Area" localSheetId="2">'page 3-CF'!$A$1:$F$64</definedName>
    <definedName name="_xlnm.Print_Area" localSheetId="3">'page 4-changes in Equity'!$A$1:$H$60</definedName>
    <definedName name="_xlnm.Print_Area" localSheetId="4">'page 5'!$A$1:$D$59</definedName>
    <definedName name="_xlnm.Print_Area" localSheetId="5">'page 6'!$A$1:$L$64</definedName>
    <definedName name="_xlnm.Print_Area" localSheetId="6">'page 7-Notes MASB'!$A$1:$P$56</definedName>
    <definedName name="_xlnm.Print_Area" localSheetId="7">'page 8-App 9B'!$A$1:$Q$65</definedName>
    <definedName name="_xlnm.Print_Area" localSheetId="8">'page 9-Notes App 9B'!$A$1:$P$36</definedName>
    <definedName name="_xlnm.Print_Titles" localSheetId="9">'page 10-Notes App 9B'!$1:$6</definedName>
    <definedName name="_xlnm.Print_Titles" localSheetId="0">'page 1-IS'!$1:$14</definedName>
    <definedName name="_xlnm.Print_Titles" localSheetId="6">'page 7-Notes MASB'!$1:$8</definedName>
    <definedName name="_xlnm.Print_Titles" localSheetId="7">'page 8-App 9B'!$1:$6</definedName>
    <definedName name="_xlnm.Print_Titles" localSheetId="8">'page 9-Notes App 9B'!$1:$6</definedName>
  </definedNames>
  <calcPr fullCalcOnLoad="1"/>
</workbook>
</file>

<file path=xl/sharedStrings.xml><?xml version="1.0" encoding="utf-8"?>
<sst xmlns="http://schemas.openxmlformats.org/spreadsheetml/2006/main" count="413" uniqueCount="328">
  <si>
    <t>Corporate Proposals</t>
  </si>
  <si>
    <t>There were no purchases or disposals of quoted securities in the current quarter and financial year-to-date.</t>
  </si>
  <si>
    <t>Sales of unquoted investment and/or properties</t>
  </si>
  <si>
    <t>Unsecured</t>
  </si>
  <si>
    <t>Short-term</t>
  </si>
  <si>
    <t>Long-term</t>
  </si>
  <si>
    <t>Bank overdraft - working capital requirement</t>
  </si>
  <si>
    <t xml:space="preserve">Project financing </t>
  </si>
  <si>
    <t>There were no off balance sheet financial instruments in the current quarter and financial year-to-date.</t>
  </si>
  <si>
    <t>Dividend</t>
  </si>
  <si>
    <t>Income tax</t>
  </si>
  <si>
    <t>Deferred tax</t>
  </si>
  <si>
    <t>Current financial year:</t>
  </si>
  <si>
    <t>Cash and cash equivalents at beginning of financial period</t>
  </si>
  <si>
    <t>(Incorporated in Malaysia)</t>
  </si>
  <si>
    <t>Taxation</t>
  </si>
  <si>
    <t>RM'000</t>
  </si>
  <si>
    <t>1)</t>
  </si>
  <si>
    <t>2)</t>
  </si>
  <si>
    <t>3)</t>
  </si>
  <si>
    <t>4)</t>
  </si>
  <si>
    <t>5)</t>
  </si>
  <si>
    <t>6)</t>
  </si>
  <si>
    <t>7)</t>
  </si>
  <si>
    <t>8)</t>
  </si>
  <si>
    <t>Changes in the Composition of the Group</t>
  </si>
  <si>
    <t>9)</t>
  </si>
  <si>
    <t>10)</t>
  </si>
  <si>
    <t>Seasonal or Cyclical Factors</t>
  </si>
  <si>
    <t>11)</t>
  </si>
  <si>
    <t>12)</t>
  </si>
  <si>
    <t>Group Borrowings and Debt Securities</t>
  </si>
  <si>
    <t>Secured</t>
  </si>
  <si>
    <t>Contingent Liabilities</t>
  </si>
  <si>
    <t>Off Balance Sheet Financial Instruments</t>
  </si>
  <si>
    <t>Material Litigation</t>
  </si>
  <si>
    <t>Review of the Performance of the Company and Its Principal Subsidiaries</t>
  </si>
  <si>
    <t xml:space="preserve"> </t>
  </si>
  <si>
    <t>Current assets</t>
  </si>
  <si>
    <t>Cash and bank balances</t>
  </si>
  <si>
    <t>Current liabilities</t>
  </si>
  <si>
    <t>Share capital</t>
  </si>
  <si>
    <t>Share premium</t>
  </si>
  <si>
    <t>(The figures have not been audited)</t>
  </si>
  <si>
    <t>(unaudited)</t>
  </si>
  <si>
    <t>Revenue</t>
  </si>
  <si>
    <t>Finance cost</t>
  </si>
  <si>
    <t>Inventories</t>
  </si>
  <si>
    <t>Shareholders' equity</t>
  </si>
  <si>
    <t xml:space="preserve">Basic </t>
  </si>
  <si>
    <t>Total</t>
  </si>
  <si>
    <t>(RM'000)</t>
  </si>
  <si>
    <t>Audit Qualification</t>
  </si>
  <si>
    <t>Dividends Paid</t>
  </si>
  <si>
    <t>Valuations of Property, Plant &amp; Equipment</t>
  </si>
  <si>
    <t>13)</t>
  </si>
  <si>
    <t>EXPLANATORY NOTES</t>
  </si>
  <si>
    <t>Bank overdraft</t>
  </si>
  <si>
    <t>N/A</t>
  </si>
  <si>
    <t>Material changes in Estimates of Amounts Reported</t>
  </si>
  <si>
    <t>Elimination</t>
  </si>
  <si>
    <t>Consolidated</t>
  </si>
  <si>
    <t>REVENUE</t>
  </si>
  <si>
    <t>Total Revenue</t>
  </si>
  <si>
    <t>RESULT</t>
  </si>
  <si>
    <t>30/09/02</t>
  </si>
  <si>
    <t>Tax recoverable</t>
  </si>
  <si>
    <t>External</t>
  </si>
  <si>
    <t>Inter-segment</t>
  </si>
  <si>
    <t>Diluted</t>
  </si>
  <si>
    <t>Total equity</t>
  </si>
  <si>
    <t xml:space="preserve">   Equity holders of the parent</t>
  </si>
  <si>
    <t>ASSETS</t>
  </si>
  <si>
    <t>Non-current assets</t>
  </si>
  <si>
    <t xml:space="preserve">   Property, plant &amp; equipment</t>
  </si>
  <si>
    <t>Total assets</t>
  </si>
  <si>
    <t>EQUITY AND LIABILITIES</t>
  </si>
  <si>
    <t>Equity attributable to equity holders of the parent</t>
  </si>
  <si>
    <t xml:space="preserve">   Share capital</t>
  </si>
  <si>
    <t xml:space="preserve">   Share premium</t>
  </si>
  <si>
    <t>Non-current liabilities</t>
  </si>
  <si>
    <t>Total liabilities</t>
  </si>
  <si>
    <t>TOTAL EQUITY AND LIABILITIES</t>
  </si>
  <si>
    <t>Attributable to equity holders of the parent</t>
  </si>
  <si>
    <t>Earnings Per Share</t>
  </si>
  <si>
    <t>Operating Activities</t>
  </si>
  <si>
    <t>Investing Activities</t>
  </si>
  <si>
    <t>Financing Activities</t>
  </si>
  <si>
    <t>Cash and cash equivalents at end of financial period</t>
  </si>
  <si>
    <r>
      <t xml:space="preserve">BINA GOODYEAR BERHAD </t>
    </r>
    <r>
      <rPr>
        <b/>
        <sz val="10"/>
        <rFont val="Times New Roman"/>
        <family val="1"/>
      </rPr>
      <t>(18645-H)</t>
    </r>
  </si>
  <si>
    <t>Depreciation</t>
  </si>
  <si>
    <t>Interest received</t>
  </si>
  <si>
    <t>Interest paid</t>
  </si>
  <si>
    <t xml:space="preserve">Property, plant and equipment </t>
  </si>
  <si>
    <t xml:space="preserve">     - additions</t>
  </si>
  <si>
    <t xml:space="preserve">     - disposal</t>
  </si>
  <si>
    <t>Payment of finance lease liabilities</t>
  </si>
  <si>
    <t>Repayment of term loan and revolving credit</t>
  </si>
  <si>
    <t>Trade and other receivables</t>
  </si>
  <si>
    <t>Deposits, cash and bank balances</t>
  </si>
  <si>
    <t>(Audited)</t>
  </si>
  <si>
    <t>Trade and other payables</t>
  </si>
  <si>
    <t>Borrowings</t>
  </si>
  <si>
    <t xml:space="preserve">   Borrowings</t>
  </si>
  <si>
    <t>Cash and cash equivalents included in the condensed consolidated cash flow statement:</t>
  </si>
  <si>
    <t>Deposits with licensed banks</t>
  </si>
  <si>
    <t>Bank overdrafts</t>
  </si>
  <si>
    <t>Our principal business operations are not significantly affected by seasonality or cyclicality of operations.</t>
  </si>
  <si>
    <t>Items affecting Assets, Liabilities, Equity, Net Income or Cash Flows that are Unusual in Nature, Size and Incidence</t>
  </si>
  <si>
    <t>Changes in Equity/Debt Securities</t>
  </si>
  <si>
    <t>Segmental Reporting</t>
  </si>
  <si>
    <t>Manufacturing</t>
  </si>
  <si>
    <t>Segment result</t>
  </si>
  <si>
    <t>Investment and other income</t>
  </si>
  <si>
    <t>Operating Expenses</t>
  </si>
  <si>
    <t>ADDITIONAL INFORMATION AS REQUIRED BY PARAGRAPH 9.22 OF BURSA MALAYSIA LISTING REQUIREMENT</t>
  </si>
  <si>
    <t>A)</t>
  </si>
  <si>
    <t>B)</t>
  </si>
  <si>
    <t>C)</t>
  </si>
  <si>
    <t>D)</t>
  </si>
  <si>
    <t>E)</t>
  </si>
  <si>
    <t>F)</t>
  </si>
  <si>
    <t>G)</t>
  </si>
  <si>
    <t>H)</t>
  </si>
  <si>
    <t>I)</t>
  </si>
  <si>
    <t>J)</t>
  </si>
  <si>
    <t>K)</t>
  </si>
  <si>
    <t>L)</t>
  </si>
  <si>
    <t>Change</t>
  </si>
  <si>
    <t>%</t>
  </si>
  <si>
    <t>Current</t>
  </si>
  <si>
    <t>Quarter</t>
  </si>
  <si>
    <t>Immediate</t>
  </si>
  <si>
    <t>Preceding</t>
  </si>
  <si>
    <t>Description</t>
  </si>
  <si>
    <t>Turnover</t>
  </si>
  <si>
    <t>Prospects for the Current Financial Year</t>
  </si>
  <si>
    <t>Profit Forecast</t>
  </si>
  <si>
    <t>The Group did not issue any profit forecast during the current quarter and financial year-to-date.</t>
  </si>
  <si>
    <t>Year-To-Date</t>
  </si>
  <si>
    <t>Malaysian Income Tax</t>
  </si>
  <si>
    <t>Quoted securities</t>
  </si>
  <si>
    <t>Hire Purchase</t>
  </si>
  <si>
    <t>Adjustments:</t>
  </si>
  <si>
    <t>Receivables</t>
  </si>
  <si>
    <t>Payables</t>
  </si>
  <si>
    <t>Corporate guarantee</t>
  </si>
  <si>
    <t>In favour of suppliers of goods for credit terms and contract performance granted to the Group and in favour of financial institutions for banking facilities granted to its subsidiaries.</t>
  </si>
  <si>
    <t>Fixed deposits pledged with licensed bank</t>
  </si>
  <si>
    <t>Material  Subsequent Events</t>
  </si>
  <si>
    <t>There was no dividend paid during the current quarter.</t>
  </si>
  <si>
    <t>Allowance for doubtful debts</t>
  </si>
  <si>
    <t xml:space="preserve">CURRENT YEAR QUARTER </t>
  </si>
  <si>
    <t xml:space="preserve">CURRENT YEAR TO DATE </t>
  </si>
  <si>
    <t>Finance income</t>
  </si>
  <si>
    <t>CONDENSED CONSOLIDATED STATEMENT OF FINANCIAL POSITION</t>
  </si>
  <si>
    <t>CONDENSED CONSOLIDATED STATEMENT OF CASH FLOWS</t>
  </si>
  <si>
    <t xml:space="preserve"> CONDENSED CONSOLIDATED STATEMENT OF CHANGES IN EQUITY</t>
  </si>
  <si>
    <t xml:space="preserve">   Non-controlling interest</t>
  </si>
  <si>
    <t>DISCONTINUED OPERATIONS</t>
  </si>
  <si>
    <t>Profit for the year from discountinued operation, net of tax</t>
  </si>
  <si>
    <t>Loss on disposal of investment in subsidiary company</t>
  </si>
  <si>
    <t>Loss on disposal of investment</t>
  </si>
  <si>
    <t>(Unaudited)</t>
  </si>
  <si>
    <t>There were no dividends declared by the Group in the current quarter under review.</t>
  </si>
  <si>
    <t>14)</t>
  </si>
  <si>
    <t>Realised and Unrealised Retained Earnings</t>
  </si>
  <si>
    <t xml:space="preserve">Realised </t>
  </si>
  <si>
    <t>Unrealised</t>
  </si>
  <si>
    <t>Total retained earnings</t>
  </si>
  <si>
    <t>M)</t>
  </si>
  <si>
    <t>Significant Related Party Transactions</t>
  </si>
  <si>
    <t>Basis of Preparation</t>
  </si>
  <si>
    <t>As at 1 July 2012</t>
  </si>
  <si>
    <t xml:space="preserve">PRECEDING YEAR  CORRESPONDING QUARTER    </t>
  </si>
  <si>
    <t xml:space="preserve">PRECEDING YEAR CORRESPONDING PERIOD                  </t>
  </si>
  <si>
    <t>Operating  loss</t>
  </si>
  <si>
    <t>Loss before tax</t>
  </si>
  <si>
    <t>Loss for the period</t>
  </si>
  <si>
    <t xml:space="preserve">   Accumulated losses</t>
  </si>
  <si>
    <t>Gain on disposal of property, plant and equipment</t>
  </si>
  <si>
    <t>Operating loss before working capital changes</t>
  </si>
  <si>
    <t>Total comprehensive loss for the period</t>
  </si>
  <si>
    <t>(Accumulated loss) / Retained Profits</t>
  </si>
  <si>
    <t>Provision for doubtful debts</t>
  </si>
  <si>
    <t>Provision for amount due from customers on contracts</t>
  </si>
  <si>
    <t>EXCEPTIONAL ITEMS (related to prior year)</t>
  </si>
  <si>
    <t>Total loss</t>
  </si>
  <si>
    <t>Less: Consolidation adjustments</t>
  </si>
  <si>
    <t>Exceptional items</t>
  </si>
  <si>
    <t>Provision for Liquidated Ascertain Damages expense</t>
  </si>
  <si>
    <t>Net increase in cash and cash equivalents</t>
  </si>
  <si>
    <t>Material Changes in Loss Before Tax in the Current Quarter as compared with the Immediate Preceding Quarter</t>
  </si>
  <si>
    <t>Fixed deposits pledged to licensed banks</t>
  </si>
  <si>
    <t>i)</t>
  </si>
  <si>
    <t>ii)</t>
  </si>
  <si>
    <t>EXCEPTIONAL ITEMS</t>
  </si>
  <si>
    <t>Provision for amount due from customers on contracts  (related to prior year)</t>
  </si>
  <si>
    <t>Allowance for doubtful debts  (related to prior year)</t>
  </si>
  <si>
    <t>tax</t>
  </si>
  <si>
    <t>Fdint+FI</t>
  </si>
  <si>
    <t>Loan, Oth&amp;HPInt+FC</t>
  </si>
  <si>
    <t>P Bank Guarantee Charges</t>
  </si>
  <si>
    <t>retrenchment</t>
  </si>
  <si>
    <t>related to retention sum</t>
  </si>
  <si>
    <t>Performance guarantee called</t>
  </si>
  <si>
    <t>30/06/13</t>
  </si>
  <si>
    <t>As at 1 July 2013</t>
  </si>
  <si>
    <t>The interim financial statements should be read in conjunction with the audited financial statements of the Group for the financial year ended 30 June 2013.  These explanatory notes attached to the interim financial statements provide an explanation of events and transactions that are significant to an understanding of the changes in the financial position and performance of the Group since the financial year ended 30 June 2013.</t>
  </si>
  <si>
    <t>The significant accounting policies adopted in the unaudited interim financial statements are consistent with those adopted in the Group's audited financial statements for the financial year ended 30 June 2013.</t>
  </si>
  <si>
    <t>- As at 1 July 2013</t>
  </si>
  <si>
    <t>other income+Gain on disposal</t>
  </si>
  <si>
    <t>Interest income</t>
  </si>
  <si>
    <t>There were no unusual items affecting assets, liabilities, equity, net income and cash flows for the current  quarter and financial period-to-date.</t>
  </si>
  <si>
    <t>(i)</t>
  </si>
  <si>
    <t>(ii)</t>
  </si>
  <si>
    <t>(iii)</t>
  </si>
  <si>
    <t xml:space="preserve">Interest income </t>
  </si>
  <si>
    <t>Net cash generated from investing activities</t>
  </si>
  <si>
    <t>Net cash (used in)/generated from operating activities</t>
  </si>
  <si>
    <t>Cash (used in)/generated from operation</t>
  </si>
  <si>
    <t>The Group has made announcements on all material litigations to Bursa Malaysia, including those mentioned in this quarterly results announcement. Kindly refer to the Company's announcements for details of the material litigation.</t>
  </si>
  <si>
    <t>The valuation of plant and equipment has been brought forward without amendment from the latest audited financial statements.</t>
  </si>
  <si>
    <t>Profit before tax</t>
  </si>
  <si>
    <t>Profit /(Loss) for the period</t>
  </si>
  <si>
    <t xml:space="preserve">Profit /(Loss) for the period </t>
  </si>
  <si>
    <t>Profit /(Loss) before tax</t>
  </si>
  <si>
    <t>Total profit /(loss)</t>
  </si>
  <si>
    <t>Profit /(Loss) attributable to:</t>
  </si>
  <si>
    <t>Profit /(Loss) per share attributable to equity holders of the parent (sen)</t>
  </si>
  <si>
    <t>Net cash used in financing activities</t>
  </si>
  <si>
    <t>Total comprehensive income for the period</t>
  </si>
  <si>
    <t>Profit for the period</t>
  </si>
  <si>
    <t>Non-controlling interest</t>
  </si>
  <si>
    <t>CONDENSED CONSOLIDATED STATEMENT OF PROFIT OR LOSS AND OTHER COMPREHENSIVE INCOME</t>
  </si>
  <si>
    <t>(The condensed consolidated income statement should be read in conjunction with the audited financial statements for the financial year ended 30 June 2013 and the accompanying explanatory notes attached to this interim financial report).</t>
  </si>
  <si>
    <t>AS AT END OF CURRENT QUARTER</t>
  </si>
  <si>
    <t>AS AT PRECEEDING FINANCIAL YEAR END</t>
  </si>
  <si>
    <t>(The condensed consolidated statement of financial position should be read in conjunction with the audited financial statements for the financial year ended 30 June 2013 and the accompanying explanatory notes attached to this interim financial report).</t>
  </si>
  <si>
    <t>Net liability per share attributable to ordinary equity holders of the parent (RM)</t>
  </si>
  <si>
    <t>Profit /(Loss) before taxation</t>
  </si>
  <si>
    <t>Total profit/(loss) before taxation</t>
  </si>
  <si>
    <t>(The condensed consolidated statement of cash flows should be read in conjunction with the audited financial statements for the financial year ended 30 June 2013 and the accompanying explanatory notes attached to this interim financial report).</t>
  </si>
  <si>
    <t>(The condensed consolidated statement of changes in equity should be read in conjunction with the audited financial statements for the financial year ended 30 June 2013 and the accompanying explanatory notes attached to this interim financial report).</t>
  </si>
  <si>
    <t>Construction &amp; Related Activities</t>
  </si>
  <si>
    <t>Property Development</t>
  </si>
  <si>
    <t>Rental of Machinery &amp; Equipment</t>
  </si>
  <si>
    <t>(RM''000)</t>
  </si>
  <si>
    <t>Current Quarter</t>
  </si>
  <si>
    <t>Land</t>
  </si>
  <si>
    <t>Plant and Equipment</t>
  </si>
  <si>
    <t>(iv)</t>
  </si>
  <si>
    <t>(a)</t>
  </si>
  <si>
    <t>(b)</t>
  </si>
  <si>
    <t>Proposed renounceable rights issue of up to 254,399,000 new BGB shares (“Rights Shares”) on the basis of fifty (50) Rights Shares for every one (1) BGB share held of RM0.10 par value (“BGB Share(s)”) after the Proposed Capital Restructuring (“Proposed Rights Issue”);</t>
  </si>
  <si>
    <t>(d)</t>
  </si>
  <si>
    <t>(c)</t>
  </si>
  <si>
    <t>Proposed offer for subscription of up to 48,289,620 new BGB Shares to be offered for subscription by the Scheme Creditors at the subscription price of RM0.10 each (“Proposed Offer for Subscription”);</t>
  </si>
  <si>
    <t>Proposed private placement of 50,000,000 new BGB Shares (“Placement Share(s)”) to identified investors at an issue price of RM0.10 per Placement Share (“Proposed Private Placement”).</t>
  </si>
  <si>
    <t>(e)</t>
  </si>
  <si>
    <t>Proposed scheme of arrangement, which consists of the following proposals:</t>
  </si>
  <si>
    <t>Proposed liquidation of the SPV pursuant to the proposed scheme of arrangement (“Proposed Liquidation of SPV”);</t>
  </si>
  <si>
    <t>(Collectively referred to as the “Proposed Scheme of Arrangement”)</t>
  </si>
  <si>
    <t>(f)</t>
  </si>
  <si>
    <t>Proposed acquisition of the construction business of Astinas Construction &amp; Development Sdn Bhd (“ACD”) for a purchase consideration of RM10,000,000 to be satisfied by cash (“Proposed Acquisition of Construction Projects”); and</t>
  </si>
  <si>
    <t>(g)</t>
  </si>
  <si>
    <t>Proposed acquisition of 280,000 ordinary shares of RM1.00 each representing 28% interest in the issued and paid-up capital of Ontime Privilege Sdn Bhd (“OPSB”) (“OPSB Sale Shares”) together with the assignment of advances of the Vendors to BGB for a purchase consideration of RM9,628,890 (“OPSB Purchase Consideration”) to be satisfied via the issuance of 96,288,900 new BGB Shares (“Consideration Shares”) (“Proposed Acquisition of Development Land Interest”).</t>
  </si>
  <si>
    <t>(Collectively referred to as the “Proposed Restructuring Scheme”)</t>
  </si>
  <si>
    <t>On 14 November 2013, Kenanga Investment Bank Berhad ("KIBB") had submitted an application to Bursa Malaysia Securities Berhad ("Bursa Securities") on behalf of the Company for an extension of time of four (4) months up to 17 March 2014 to announce and submit the regularisation plan ("Application").</t>
  </si>
  <si>
    <t>Interim report for the financial period ended 31 March 2014</t>
  </si>
  <si>
    <t>DECEMBER '2013</t>
  </si>
  <si>
    <t>31/03/14</t>
  </si>
  <si>
    <t>31/03/13</t>
  </si>
  <si>
    <t>CUMULATIVE QUARTER (9 Mths)</t>
  </si>
  <si>
    <t>INDIVIDUAL QUARTER (Q3)</t>
  </si>
  <si>
    <t xml:space="preserve"> Bad Debts written off</t>
  </si>
  <si>
    <t>Tax refund</t>
  </si>
  <si>
    <t>9 Months Ended 31 March 2014</t>
  </si>
  <si>
    <t>As at 31 March 2014</t>
  </si>
  <si>
    <t>As at 31 March 2013</t>
  </si>
  <si>
    <t>Fixed assets written off</t>
  </si>
  <si>
    <t>9 Months Ended</t>
  </si>
  <si>
    <t>9 Months Ended 31 March 2013</t>
  </si>
  <si>
    <t>- As at 31 March 2014</t>
  </si>
  <si>
    <t>31/12/13</t>
  </si>
  <si>
    <t>(v)</t>
  </si>
  <si>
    <t>Total profit</t>
  </si>
  <si>
    <t>Corporate Guarantee given to financial institutions for facilities granted to subsidiary companies</t>
  </si>
  <si>
    <t>- Secured on assets of subsidiary companies</t>
  </si>
  <si>
    <t>Corporate Guarantee given to trade payables of subsidiary companies for credit facilities granted to Group</t>
  </si>
  <si>
    <t>- Unsecured</t>
  </si>
  <si>
    <t>Corporate Guarantee given to trade payables of subsidiary companies for credit facilities granted to subsidiary companies</t>
  </si>
  <si>
    <t>The retained earnings as at 31 March 2014 are analysed as follows:</t>
  </si>
  <si>
    <t>The basic earnings per share has been calculated based on consolidated loss after taxation and minority interest of RM 4,360,000 (FY 2013: loss RM101,771,000) and on the weighted average number of shares in issue during the period of 50,879,800 (FY 2013: 50,879,800).</t>
  </si>
  <si>
    <t>Reversal of provision for impairment cost (related to prior year)</t>
  </si>
  <si>
    <t>related to trade debtor(KAC)</t>
  </si>
  <si>
    <t xml:space="preserve">The interim financial statements are unaudited and  have been prepared in accordance with the requirements of Malaysian Financial Reporting Standard ("MFRS")  134 “Interim Financial Reporting” and the applicable disclosure provisions of the Listing Requirements of Bursa Malaysia Securities Berhad. </t>
  </si>
  <si>
    <t>Reversal of provision for impairment costs</t>
  </si>
  <si>
    <t>Exceptional item</t>
  </si>
  <si>
    <t>The Group borrowings as at 31 March 2013 are as follows:</t>
  </si>
  <si>
    <t>As at                 31 March 2014</t>
  </si>
  <si>
    <t>As at                30 June 2013</t>
  </si>
  <si>
    <t>iii)</t>
  </si>
  <si>
    <t>The Order dated 20 June 2013 for the appointment of the provisional liquidator had been set aside by the High Court on 14 May 2014</t>
  </si>
  <si>
    <t>BGB's application in relation to the Proposed Restructuring Scheme had been submitted to Bursa Malaysia Securities Berhad on 17 March 2014.</t>
  </si>
  <si>
    <t>There were no sales or disposals of unquoted investment and/or properties in the current quarter.</t>
  </si>
  <si>
    <t>(vi)</t>
  </si>
  <si>
    <t>On 14 March 2014, BGB and the vendors of the OPSB Sale Shares mutually agreed to terminate the share sale agreement.</t>
  </si>
  <si>
    <t>The Group did not issue any profit forecast during the current quarter nor financial year-to-date.</t>
  </si>
  <si>
    <t>The Group  is actively seeking additional construction projects to improve its revenue and profitability.</t>
  </si>
  <si>
    <t>The audit report for the Group's preceding financial year included a Disclaimer of Opinion arising from the financial irregularities noted in the Investigative Audit Report prepared by PKF Advisory Sdn Bhd, as previously announced.</t>
  </si>
  <si>
    <t>There were no issuances or repayment of debt and equity securities, share buybacks, share cancellations, shares held as treasury shares and resale of treasury shares during the current quarter and financial year-to-date.</t>
  </si>
  <si>
    <t>The winding-up petition filed by Ambank (M) Berhad to the High Court at Shah Alam has been adjourned for hearing to 3 July 2014.</t>
  </si>
  <si>
    <t xml:space="preserve">BGB had on 14 March 2014 acquired the entire equity interest in BGB CONSTRUCTION SDN BHD (1083879-W) comprising three (3) ordinary shares of RM1.00 each for a total cash consideration of RM3.00 only for the purpose of receiving and carrying out future construction contracts.  </t>
  </si>
  <si>
    <t>A valuation on the parcel of development land identified as Lot 419 ("the Land") was conducted on 3 December 2013. The Market Value ("MV") and Forced Sale Value ("FSV") of the Land were determined to be RM2,780,000 and RM2,200,000 respectively. These amounts have not been adjusted into the financial records.</t>
  </si>
  <si>
    <t>On 15 January 2014, BGB had obtained a Restraining Order ("RO") to restrain any and all proceedings and/or actions and/or further proceedings in any suits and/or proceedings and/or actions against BGB for a period of 90 days from 15 January 2014 pursuant to Section 176(10) and (10A) of the Companies Act 1965.  However, on  8 April 2014, the Court of Appeal had set aside the RO on procedural grounds.</t>
  </si>
  <si>
    <t xml:space="preserve">On 19 November 2012, it was announced that the Company had been classified as an Affected Listed Issuer under Practice Note 17 of the Bursa Malaysia Securities Berhad's Main Market Listing Requirements ("the MMLR").  Accordingly, the Company is required to inter alia submit a regularisation plan to the relevant authority within 12 months from the date of such announcement.  </t>
  </si>
  <si>
    <t>The Company appointed Kenanga Investment Bank Berhad ("KIBB") as the principal advisor on 12 November 2013.</t>
  </si>
  <si>
    <t>On 17 December 2013, the Company announced its Proposed Restructuring Scheme, which inter-alia, involves the following proposals:</t>
  </si>
  <si>
    <r>
      <t>Proposed capital restructuring comprising of the Proposed Par Value Reduction, Proposed Consolidation and Proposed Share Premium Reduction</t>
    </r>
    <r>
      <rPr>
        <strike/>
        <sz val="10"/>
        <rFont val="Times New Roman"/>
        <family val="1"/>
      </rPr>
      <t xml:space="preserve">  </t>
    </r>
    <r>
      <rPr>
        <sz val="10"/>
        <rFont val="Times New Roman"/>
        <family val="1"/>
      </rPr>
      <t>(“Proposed Capital Restructuring”);</t>
    </r>
  </si>
  <si>
    <t>Proposed novation and/or assignment of all the Novated Assets and Novated Liabilities of BGB, to a special purpose vehicle (“SPV”) to be incorporated, for a consideration of RM4,829,000 to be satisfied by 48,290,000 new BGB Shares to Scheme Creditors pursuant to the proposed scheme of arrangement (“Proposed Novation”);</t>
  </si>
  <si>
    <t>On 17 March 2014, the Company announced that the Proposed Restructuring Scheme has been submitted to Bursa Securities..</t>
  </si>
  <si>
    <t>Investment / other income</t>
  </si>
  <si>
    <t>Operating loss</t>
  </si>
  <si>
    <t>(Loss)/ Profit before tax</t>
  </si>
  <si>
    <t>BGB has applied for a new RO.</t>
  </si>
  <si>
    <t>The Unit 502, Block B, Phileo Damansara 2, No 15, Jalan 16/11 Off Jalan Damansara, 46350 Petaling Jaya, Selangor Darul Ehsan belongs to EKL Ventures Sdn Bhd, a company in which BGB’s current Executive Director, Mr Eng Kim Leng, is one of the shareholders and directors. The rental charge of RM6,375 per month is at prevailing market rates.</t>
  </si>
  <si>
    <t>Interest Income &amp; Finance Cost</t>
  </si>
</sst>
</file>

<file path=xl/styles.xml><?xml version="1.0" encoding="utf-8"?>
<styleSheet xmlns="http://schemas.openxmlformats.org/spreadsheetml/2006/main">
  <numFmts count="6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dd\ mmmm\ yyyy"/>
    <numFmt numFmtId="189" formatCode="&quot;Yes&quot;;&quot;Yes&quot;;&quot;No&quot;"/>
    <numFmt numFmtId="190" formatCode="&quot;True&quot;;&quot;True&quot;;&quot;False&quot;"/>
    <numFmt numFmtId="191" formatCode="&quot;On&quot;;&quot;On&quot;;&quot;Off&quot;"/>
    <numFmt numFmtId="192" formatCode="0.0%"/>
    <numFmt numFmtId="193" formatCode="0.0"/>
    <numFmt numFmtId="194" formatCode="#,##0.0_);[Red]\(#,##0.0\)"/>
    <numFmt numFmtId="195" formatCode="_(* #,##0.0_);_(* \(#,##0.0\);_(* &quot;-&quot;?_);_(@_)"/>
    <numFmt numFmtId="196" formatCode="0.0000000"/>
    <numFmt numFmtId="197" formatCode="0.000000"/>
    <numFmt numFmtId="198" formatCode="0.00000"/>
    <numFmt numFmtId="199" formatCode="0.0000"/>
    <numFmt numFmtId="200" formatCode="0.000"/>
    <numFmt numFmtId="201" formatCode="0.000000000"/>
    <numFmt numFmtId="202" formatCode="0.0000000000"/>
    <numFmt numFmtId="203" formatCode="0.00000000"/>
    <numFmt numFmtId="204" formatCode="0.000%"/>
    <numFmt numFmtId="205" formatCode="0.0000%"/>
    <numFmt numFmtId="206" formatCode="mm/dd/yy"/>
    <numFmt numFmtId="207" formatCode="_(* #,##0.0_);_(* \(#,##0.0\);_(* &quot;-&quot;_);_(@_)"/>
    <numFmt numFmtId="208" formatCode="_(* #,##0.00_);_(* \(#,##0.00\);_(* &quot;-&quot;_);_(@_)"/>
    <numFmt numFmtId="209" formatCode="_(* #,##0.000_);_(* \(#,##0.000\);_(* &quot;-&quot;???_);_(@_)"/>
    <numFmt numFmtId="210" formatCode="0.00_);\(0.00\)"/>
    <numFmt numFmtId="211" formatCode="_(* #,##0.000_);_(* \(#,##0.000\);_(* &quot;-&quot;??_);_(@_)"/>
    <numFmt numFmtId="212" formatCode="[$€-2]\ #,##0.00_);[Red]\([$€-2]\ #,##0.00\)"/>
    <numFmt numFmtId="213" formatCode="_(* #,##0.000_);_(* \(#,##0.000\);_(* &quot;-&quot;_);_(@_)"/>
    <numFmt numFmtId="214" formatCode="[$-409]h:mm:ss\ AM/PM"/>
    <numFmt numFmtId="215" formatCode="[$-4409]dddd\,\ d\ mmmm\,\ yyyy"/>
  </numFmts>
  <fonts count="59">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sz val="8.5"/>
      <name val="Times New Roman"/>
      <family val="1"/>
    </font>
    <font>
      <sz val="9"/>
      <name val="Arial"/>
      <family val="2"/>
    </font>
    <font>
      <b/>
      <sz val="9"/>
      <name val="Arial"/>
      <family val="2"/>
    </font>
    <font>
      <i/>
      <sz val="9"/>
      <name val="Times New Roman"/>
      <family val="1"/>
    </font>
    <font>
      <b/>
      <sz val="8"/>
      <name val="Times New Roman"/>
      <family val="1"/>
    </font>
    <font>
      <u val="single"/>
      <sz val="9"/>
      <color indexed="12"/>
      <name val="Arial"/>
      <family val="2"/>
    </font>
    <font>
      <u val="single"/>
      <sz val="9"/>
      <color indexed="36"/>
      <name val="Arial"/>
      <family val="2"/>
    </font>
    <font>
      <u val="single"/>
      <sz val="9"/>
      <name val="Times New Roman"/>
      <family val="1"/>
    </font>
    <font>
      <b/>
      <sz val="10"/>
      <name val="Terminal"/>
      <family val="3"/>
    </font>
    <font>
      <b/>
      <sz val="9"/>
      <color indexed="10"/>
      <name val="Times New Roman"/>
      <family val="1"/>
    </font>
    <font>
      <sz val="9"/>
      <color indexed="10"/>
      <name val="Times New Roman"/>
      <family val="1"/>
    </font>
    <font>
      <b/>
      <sz val="9"/>
      <color indexed="51"/>
      <name val="Times New Roman"/>
      <family val="1"/>
    </font>
    <font>
      <u val="single"/>
      <sz val="10"/>
      <name val="Times New Roman"/>
      <family val="1"/>
    </font>
    <font>
      <strike/>
      <sz val="10"/>
      <name val="Times New Roman"/>
      <family val="1"/>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trike/>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0" fillId="0" borderId="0">
      <alignment/>
      <protection/>
    </xf>
    <xf numFmtId="0" fontId="6" fillId="0" borderId="0">
      <alignment/>
      <protection/>
    </xf>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43">
    <xf numFmtId="0" fontId="0" fillId="0" borderId="0" xfId="0" applyAlignment="1">
      <alignment/>
    </xf>
    <xf numFmtId="0" fontId="4" fillId="32" borderId="0" xfId="0" applyFont="1" applyFill="1" applyBorder="1" applyAlignment="1">
      <alignment horizontal="center"/>
    </xf>
    <xf numFmtId="0" fontId="1" fillId="32" borderId="0" xfId="0" applyFont="1" applyFill="1" applyAlignment="1">
      <alignment/>
    </xf>
    <xf numFmtId="0" fontId="2" fillId="32" borderId="0" xfId="0" applyFont="1" applyFill="1" applyBorder="1" applyAlignment="1">
      <alignment horizontal="center"/>
    </xf>
    <xf numFmtId="0" fontId="1" fillId="32" borderId="0" xfId="0" applyFont="1" applyFill="1" applyBorder="1" applyAlignment="1">
      <alignment/>
    </xf>
    <xf numFmtId="0" fontId="5" fillId="32" borderId="0" xfId="0" applyFont="1" applyFill="1" applyAlignment="1">
      <alignment/>
    </xf>
    <xf numFmtId="0" fontId="3" fillId="32" borderId="0" xfId="0" applyFont="1" applyFill="1" applyAlignment="1">
      <alignment/>
    </xf>
    <xf numFmtId="0" fontId="6" fillId="32" borderId="0" xfId="0" applyFont="1" applyFill="1" applyAlignment="1">
      <alignment/>
    </xf>
    <xf numFmtId="0" fontId="3" fillId="32" borderId="0" xfId="0" applyFont="1" applyFill="1" applyBorder="1" applyAlignment="1">
      <alignment/>
    </xf>
    <xf numFmtId="0" fontId="8" fillId="32" borderId="0" xfId="0" applyFont="1" applyFill="1" applyAlignment="1">
      <alignment/>
    </xf>
    <xf numFmtId="0" fontId="7" fillId="32" borderId="0" xfId="0" applyFont="1" applyFill="1" applyAlignment="1">
      <alignment horizontal="center"/>
    </xf>
    <xf numFmtId="0" fontId="7" fillId="32" borderId="0" xfId="0" applyFont="1" applyFill="1" applyBorder="1" applyAlignment="1">
      <alignment horizontal="center"/>
    </xf>
    <xf numFmtId="0" fontId="7" fillId="32" borderId="0" xfId="0" applyFont="1" applyFill="1" applyAlignment="1">
      <alignment horizontal="right" wrapText="1"/>
    </xf>
    <xf numFmtId="0" fontId="7" fillId="32" borderId="0" xfId="0" applyFont="1" applyFill="1" applyBorder="1" applyAlignment="1">
      <alignment horizontal="right" wrapText="1"/>
    </xf>
    <xf numFmtId="0" fontId="7" fillId="32" borderId="0" xfId="0" applyFont="1" applyFill="1" applyAlignment="1">
      <alignment horizontal="right"/>
    </xf>
    <xf numFmtId="0" fontId="2" fillId="32" borderId="0" xfId="0" applyFont="1" applyFill="1" applyAlignment="1">
      <alignment/>
    </xf>
    <xf numFmtId="15" fontId="7" fillId="32" borderId="0" xfId="0" applyNumberFormat="1" applyFont="1" applyFill="1" applyAlignment="1" quotePrefix="1">
      <alignment horizontal="right"/>
    </xf>
    <xf numFmtId="15" fontId="7" fillId="32" borderId="0" xfId="0" applyNumberFormat="1" applyFont="1" applyFill="1" applyBorder="1" applyAlignment="1" quotePrefix="1">
      <alignment horizontal="right"/>
    </xf>
    <xf numFmtId="14" fontId="7" fillId="32" borderId="0" xfId="0" applyNumberFormat="1" applyFont="1" applyFill="1" applyAlignment="1">
      <alignment horizontal="right"/>
    </xf>
    <xf numFmtId="14" fontId="7" fillId="32" borderId="0" xfId="0" applyNumberFormat="1" applyFont="1" applyFill="1" applyBorder="1" applyAlignment="1">
      <alignment horizontal="right"/>
    </xf>
    <xf numFmtId="0" fontId="7" fillId="32" borderId="0" xfId="0" applyFont="1" applyFill="1" applyAlignment="1">
      <alignment/>
    </xf>
    <xf numFmtId="0" fontId="7" fillId="32" borderId="0" xfId="0" applyFont="1" applyFill="1" applyBorder="1" applyAlignment="1">
      <alignment horizontal="right"/>
    </xf>
    <xf numFmtId="0" fontId="2" fillId="32" borderId="0" xfId="0" applyFont="1" applyFill="1" applyAlignment="1">
      <alignment horizontal="right"/>
    </xf>
    <xf numFmtId="0" fontId="1" fillId="32" borderId="0" xfId="0" applyFont="1" applyFill="1" applyAlignment="1">
      <alignment horizontal="right"/>
    </xf>
    <xf numFmtId="0" fontId="1" fillId="32" borderId="0" xfId="0" applyNumberFormat="1" applyFont="1" applyFill="1" applyAlignment="1">
      <alignment horizontal="left"/>
    </xf>
    <xf numFmtId="0" fontId="2" fillId="32" borderId="0" xfId="0" applyFont="1" applyFill="1" applyAlignment="1">
      <alignment vertical="center"/>
    </xf>
    <xf numFmtId="41" fontId="2" fillId="32" borderId="0" xfId="42" applyNumberFormat="1" applyFont="1" applyFill="1" applyBorder="1" applyAlignment="1">
      <alignment vertical="center"/>
    </xf>
    <xf numFmtId="41" fontId="2" fillId="32" borderId="0" xfId="42" applyNumberFormat="1" applyFont="1" applyFill="1" applyBorder="1" applyAlignment="1">
      <alignment/>
    </xf>
    <xf numFmtId="41" fontId="7" fillId="32" borderId="0" xfId="44" applyNumberFormat="1" applyFont="1" applyFill="1" applyBorder="1" applyAlignment="1">
      <alignment vertical="center"/>
    </xf>
    <xf numFmtId="41" fontId="2" fillId="32" borderId="0" xfId="0" applyNumberFormat="1" applyFont="1" applyFill="1" applyAlignment="1">
      <alignment/>
    </xf>
    <xf numFmtId="41" fontId="7" fillId="32" borderId="10" xfId="44" applyNumberFormat="1" applyFont="1" applyFill="1" applyBorder="1" applyAlignment="1">
      <alignment vertical="center"/>
    </xf>
    <xf numFmtId="43" fontId="2" fillId="32" borderId="0" xfId="0" applyNumberFormat="1" applyFont="1" applyFill="1" applyAlignment="1">
      <alignment/>
    </xf>
    <xf numFmtId="41" fontId="2" fillId="32" borderId="0" xfId="42" applyNumberFormat="1" applyFont="1" applyFill="1" applyBorder="1" applyAlignment="1">
      <alignment/>
    </xf>
    <xf numFmtId="0" fontId="2" fillId="32" borderId="0" xfId="0" applyFont="1" applyFill="1" applyBorder="1" applyAlignment="1">
      <alignment/>
    </xf>
    <xf numFmtId="41" fontId="7" fillId="32" borderId="0" xfId="44" applyNumberFormat="1" applyFont="1" applyFill="1" applyBorder="1" applyAlignment="1">
      <alignment/>
    </xf>
    <xf numFmtId="0" fontId="2" fillId="32" borderId="0" xfId="0" applyFont="1" applyFill="1" applyBorder="1" applyAlignment="1">
      <alignment/>
    </xf>
    <xf numFmtId="0" fontId="2" fillId="32" borderId="0" xfId="0" applyFont="1" applyFill="1" applyBorder="1" applyAlignment="1">
      <alignment wrapText="1"/>
    </xf>
    <xf numFmtId="41" fontId="2" fillId="32" borderId="0" xfId="42" applyNumberFormat="1" applyFont="1" applyFill="1" applyBorder="1" applyAlignment="1">
      <alignment wrapText="1"/>
    </xf>
    <xf numFmtId="41" fontId="7" fillId="32" borderId="10" xfId="44" applyNumberFormat="1" applyFont="1" applyFill="1" applyBorder="1" applyAlignment="1">
      <alignment/>
    </xf>
    <xf numFmtId="0" fontId="2" fillId="32" borderId="0" xfId="0" applyFont="1" applyFill="1" applyAlignment="1">
      <alignment vertical="top"/>
    </xf>
    <xf numFmtId="41" fontId="2" fillId="32" borderId="0" xfId="42" applyNumberFormat="1" applyFont="1" applyFill="1" applyAlignment="1">
      <alignment/>
    </xf>
    <xf numFmtId="41" fontId="2" fillId="32" borderId="0" xfId="0" applyNumberFormat="1" applyFont="1" applyFill="1" applyAlignment="1">
      <alignment vertical="top"/>
    </xf>
    <xf numFmtId="0" fontId="2" fillId="32" borderId="0" xfId="0" applyFont="1" applyFill="1" applyAlignment="1">
      <alignment/>
    </xf>
    <xf numFmtId="41" fontId="7" fillId="32" borderId="11" xfId="44" applyNumberFormat="1" applyFont="1" applyFill="1" applyBorder="1" applyAlignment="1">
      <alignment/>
    </xf>
    <xf numFmtId="41" fontId="2" fillId="32" borderId="0" xfId="42" applyNumberFormat="1" applyFont="1" applyFill="1" applyAlignment="1">
      <alignment/>
    </xf>
    <xf numFmtId="41" fontId="7" fillId="32" borderId="0" xfId="44" applyNumberFormat="1" applyFont="1" applyFill="1" applyAlignment="1">
      <alignment/>
    </xf>
    <xf numFmtId="41" fontId="7" fillId="32" borderId="0" xfId="44" applyNumberFormat="1" applyFont="1" applyFill="1" applyBorder="1" applyAlignment="1">
      <alignment/>
    </xf>
    <xf numFmtId="41" fontId="2" fillId="32" borderId="12" xfId="42" applyNumberFormat="1" applyFont="1" applyFill="1" applyBorder="1" applyAlignment="1">
      <alignment/>
    </xf>
    <xf numFmtId="41" fontId="7" fillId="32" borderId="12" xfId="44" applyNumberFormat="1" applyFont="1" applyFill="1" applyBorder="1" applyAlignment="1">
      <alignment/>
    </xf>
    <xf numFmtId="41" fontId="7" fillId="32" borderId="13" xfId="44" applyNumberFormat="1" applyFont="1" applyFill="1" applyBorder="1" applyAlignment="1">
      <alignment/>
    </xf>
    <xf numFmtId="41" fontId="7" fillId="32" borderId="11" xfId="44" applyNumberFormat="1" applyFont="1" applyFill="1" applyBorder="1" applyAlignment="1">
      <alignment vertical="center"/>
    </xf>
    <xf numFmtId="187" fontId="7" fillId="32" borderId="0" xfId="42" applyNumberFormat="1" applyFont="1" applyFill="1" applyAlignment="1">
      <alignment/>
    </xf>
    <xf numFmtId="187" fontId="2" fillId="32" borderId="0" xfId="42" applyNumberFormat="1" applyFont="1" applyFill="1" applyAlignment="1">
      <alignment/>
    </xf>
    <xf numFmtId="187" fontId="2" fillId="32" borderId="0" xfId="42" applyNumberFormat="1" applyFont="1" applyFill="1" applyAlignment="1">
      <alignment/>
    </xf>
    <xf numFmtId="43" fontId="2" fillId="32" borderId="0" xfId="42" applyFont="1" applyFill="1" applyAlignment="1">
      <alignment/>
    </xf>
    <xf numFmtId="43" fontId="2" fillId="32" borderId="0" xfId="42" applyFont="1" applyFill="1" applyAlignment="1">
      <alignment horizontal="right"/>
    </xf>
    <xf numFmtId="0" fontId="1" fillId="32" borderId="0" xfId="0" applyFont="1" applyFill="1" applyAlignment="1">
      <alignment/>
    </xf>
    <xf numFmtId="15" fontId="1" fillId="32" borderId="0" xfId="0" applyNumberFormat="1" applyFont="1" applyFill="1" applyAlignment="1" quotePrefix="1">
      <alignment/>
    </xf>
    <xf numFmtId="0" fontId="1" fillId="32" borderId="0" xfId="0" applyFont="1" applyFill="1" applyBorder="1" applyAlignment="1">
      <alignment/>
    </xf>
    <xf numFmtId="0" fontId="7" fillId="32" borderId="0" xfId="0" applyFont="1" applyFill="1" applyAlignment="1">
      <alignment horizontal="right" vertical="top" wrapText="1"/>
    </xf>
    <xf numFmtId="14" fontId="7" fillId="32" borderId="0" xfId="0" applyNumberFormat="1" applyFont="1" applyFill="1" applyAlignment="1" quotePrefix="1">
      <alignment horizontal="right"/>
    </xf>
    <xf numFmtId="0" fontId="12" fillId="32" borderId="0" xfId="0" applyFont="1" applyFill="1" applyAlignment="1">
      <alignment horizontal="right"/>
    </xf>
    <xf numFmtId="41" fontId="2" fillId="32" borderId="10" xfId="42" applyNumberFormat="1" applyFont="1" applyFill="1" applyBorder="1" applyAlignment="1">
      <alignment/>
    </xf>
    <xf numFmtId="0" fontId="2" fillId="32" borderId="0" xfId="0" applyFont="1" applyFill="1" applyAlignment="1">
      <alignment horizontal="left" indent="1"/>
    </xf>
    <xf numFmtId="41" fontId="2" fillId="32" borderId="14" xfId="42" applyNumberFormat="1" applyFont="1" applyFill="1" applyBorder="1" applyAlignment="1">
      <alignment/>
    </xf>
    <xf numFmtId="41" fontId="2" fillId="32" borderId="15" xfId="42" applyNumberFormat="1" applyFont="1" applyFill="1" applyBorder="1" applyAlignment="1">
      <alignment/>
    </xf>
    <xf numFmtId="41" fontId="2" fillId="32" borderId="16" xfId="42" applyNumberFormat="1" applyFont="1" applyFill="1" applyBorder="1" applyAlignment="1">
      <alignment/>
    </xf>
    <xf numFmtId="41" fontId="2" fillId="32" borderId="11" xfId="42" applyNumberFormat="1" applyFont="1" applyFill="1" applyBorder="1" applyAlignment="1">
      <alignment/>
    </xf>
    <xf numFmtId="0" fontId="2" fillId="32" borderId="0" xfId="0" applyFont="1" applyFill="1" applyAlignment="1">
      <alignment horizontal="left"/>
    </xf>
    <xf numFmtId="0" fontId="18" fillId="32" borderId="0" xfId="0" applyFont="1" applyFill="1" applyAlignment="1">
      <alignment/>
    </xf>
    <xf numFmtId="41" fontId="2" fillId="32" borderId="17" xfId="42" applyNumberFormat="1" applyFont="1" applyFill="1" applyBorder="1" applyAlignment="1">
      <alignment/>
    </xf>
    <xf numFmtId="187" fontId="18" fillId="32" borderId="0" xfId="0" applyNumberFormat="1" applyFont="1" applyFill="1" applyAlignment="1">
      <alignment/>
    </xf>
    <xf numFmtId="0" fontId="18" fillId="32" borderId="0" xfId="0" applyFont="1" applyFill="1" applyBorder="1" applyAlignment="1">
      <alignment/>
    </xf>
    <xf numFmtId="41" fontId="17" fillId="32" borderId="0" xfId="42" applyNumberFormat="1" applyFont="1" applyFill="1" applyBorder="1" applyAlignment="1">
      <alignment/>
    </xf>
    <xf numFmtId="0" fontId="7" fillId="32" borderId="0" xfId="0" applyFont="1" applyFill="1" applyAlignment="1">
      <alignment wrapText="1"/>
    </xf>
    <xf numFmtId="43" fontId="2" fillId="32" borderId="0" xfId="42" applyFont="1" applyFill="1" applyAlignment="1">
      <alignment/>
    </xf>
    <xf numFmtId="43" fontId="18" fillId="32" borderId="0" xfId="42" applyFont="1" applyFill="1" applyAlignment="1">
      <alignment/>
    </xf>
    <xf numFmtId="0" fontId="6" fillId="32" borderId="0" xfId="59" applyFill="1">
      <alignment/>
      <protection/>
    </xf>
    <xf numFmtId="41" fontId="1" fillId="32" borderId="0" xfId="0" applyNumberFormat="1" applyFont="1" applyFill="1" applyAlignment="1">
      <alignment/>
    </xf>
    <xf numFmtId="0" fontId="2" fillId="32" borderId="0" xfId="59" applyFont="1" applyFill="1" applyAlignment="1">
      <alignment wrapText="1"/>
      <protection/>
    </xf>
    <xf numFmtId="0" fontId="2" fillId="32" borderId="0" xfId="59" applyFont="1" applyFill="1">
      <alignment/>
      <protection/>
    </xf>
    <xf numFmtId="41" fontId="7" fillId="32" borderId="0" xfId="0" applyNumberFormat="1" applyFont="1" applyFill="1" applyAlignment="1">
      <alignment horizontal="right"/>
    </xf>
    <xf numFmtId="187" fontId="2" fillId="32" borderId="0" xfId="42" applyNumberFormat="1" applyFont="1" applyFill="1" applyBorder="1" applyAlignment="1">
      <alignment/>
    </xf>
    <xf numFmtId="0" fontId="15" fillId="32" borderId="0" xfId="0" applyFont="1" applyFill="1" applyAlignment="1">
      <alignment/>
    </xf>
    <xf numFmtId="187" fontId="2" fillId="32" borderId="0" xfId="42" applyNumberFormat="1" applyFont="1" applyFill="1" applyAlignment="1" applyProtection="1">
      <alignment horizontal="left"/>
      <protection/>
    </xf>
    <xf numFmtId="41" fontId="2" fillId="32" borderId="0" xfId="59" applyNumberFormat="1" applyFont="1" applyFill="1">
      <alignment/>
      <protection/>
    </xf>
    <xf numFmtId="187" fontId="2" fillId="32" borderId="0" xfId="42" applyNumberFormat="1" applyFont="1" applyFill="1" applyAlignment="1" applyProtection="1" quotePrefix="1">
      <alignment horizontal="left"/>
      <protection/>
    </xf>
    <xf numFmtId="0" fontId="7" fillId="32" borderId="0" xfId="0" applyFont="1" applyFill="1" applyAlignment="1">
      <alignment horizontal="left"/>
    </xf>
    <xf numFmtId="187" fontId="2" fillId="32" borderId="0" xfId="42" applyNumberFormat="1" applyFont="1" applyFill="1" applyAlignment="1" quotePrefix="1">
      <alignment horizontal="left"/>
    </xf>
    <xf numFmtId="41" fontId="6" fillId="32" borderId="0" xfId="59" applyNumberFormat="1" applyFill="1">
      <alignment/>
      <protection/>
    </xf>
    <xf numFmtId="0" fontId="6" fillId="32" borderId="0" xfId="59" applyFont="1" applyFill="1">
      <alignment/>
      <protection/>
    </xf>
    <xf numFmtId="0" fontId="6" fillId="32" borderId="0" xfId="59" applyFont="1" applyFill="1">
      <alignment/>
      <protection/>
    </xf>
    <xf numFmtId="15" fontId="6" fillId="32" borderId="0" xfId="59" applyNumberFormat="1" applyFont="1" applyFill="1" quotePrefix="1">
      <alignment/>
      <protection/>
    </xf>
    <xf numFmtId="41" fontId="6" fillId="32" borderId="0" xfId="59" applyNumberFormat="1" applyFont="1" applyFill="1">
      <alignment/>
      <protection/>
    </xf>
    <xf numFmtId="0" fontId="6" fillId="32" borderId="0" xfId="59" applyFont="1" applyFill="1" applyBorder="1">
      <alignment/>
      <protection/>
    </xf>
    <xf numFmtId="0" fontId="2" fillId="32" borderId="0" xfId="0" applyFont="1" applyFill="1" applyAlignment="1">
      <alignment horizontal="justify" vertical="top" wrapText="1"/>
    </xf>
    <xf numFmtId="0" fontId="7" fillId="32" borderId="0" xfId="0" applyFont="1" applyFill="1" applyAlignment="1" quotePrefix="1">
      <alignment vertical="top" wrapText="1"/>
    </xf>
    <xf numFmtId="0" fontId="11" fillId="32" borderId="0" xfId="0" applyFont="1" applyFill="1" applyAlignment="1" quotePrefix="1">
      <alignment vertical="top" wrapText="1"/>
    </xf>
    <xf numFmtId="0" fontId="6" fillId="32" borderId="0" xfId="59" applyFill="1" applyAlignment="1">
      <alignment horizontal="right" vertical="top" wrapText="1"/>
      <protection/>
    </xf>
    <xf numFmtId="0" fontId="7" fillId="32" borderId="0" xfId="59" applyFont="1" applyFill="1">
      <alignment/>
      <protection/>
    </xf>
    <xf numFmtId="41" fontId="2" fillId="32" borderId="0" xfId="42" applyNumberFormat="1" applyFont="1" applyFill="1" applyAlignment="1">
      <alignment wrapText="1"/>
    </xf>
    <xf numFmtId="0" fontId="6" fillId="32" borderId="0" xfId="59" applyFont="1" applyFill="1" applyAlignment="1">
      <alignment wrapText="1"/>
      <protection/>
    </xf>
    <xf numFmtId="0" fontId="6" fillId="32" borderId="0" xfId="59" applyFill="1" applyAlignment="1">
      <alignment wrapText="1"/>
      <protection/>
    </xf>
    <xf numFmtId="187" fontId="6" fillId="32" borderId="0" xfId="59" applyNumberFormat="1" applyFont="1" applyFill="1">
      <alignment/>
      <protection/>
    </xf>
    <xf numFmtId="187" fontId="6" fillId="32" borderId="0" xfId="59" applyNumberFormat="1" applyFont="1" applyFill="1" applyAlignment="1">
      <alignment/>
      <protection/>
    </xf>
    <xf numFmtId="0" fontId="6" fillId="32" borderId="0" xfId="59" applyFont="1" applyFill="1" applyAlignment="1">
      <alignment/>
      <protection/>
    </xf>
    <xf numFmtId="15" fontId="6" fillId="32" borderId="0" xfId="59" applyNumberFormat="1" applyFill="1" quotePrefix="1">
      <alignment/>
      <protection/>
    </xf>
    <xf numFmtId="0" fontId="3" fillId="32" borderId="0" xfId="0" applyFont="1" applyFill="1" applyBorder="1" applyAlignment="1">
      <alignment/>
    </xf>
    <xf numFmtId="0" fontId="1" fillId="32" borderId="0" xfId="0" applyFont="1" applyFill="1" applyAlignment="1">
      <alignment horizontal="justify" vertical="top" wrapText="1"/>
    </xf>
    <xf numFmtId="0" fontId="1" fillId="32" borderId="0" xfId="0" applyFont="1" applyFill="1" applyAlignment="1">
      <alignment vertical="top" wrapText="1"/>
    </xf>
    <xf numFmtId="0" fontId="3" fillId="32" borderId="0" xfId="0" applyFont="1" applyFill="1" applyAlignment="1">
      <alignment/>
    </xf>
    <xf numFmtId="0" fontId="3" fillId="32" borderId="0" xfId="0" applyFont="1" applyFill="1" applyAlignment="1">
      <alignment horizontal="justify" wrapText="1"/>
    </xf>
    <xf numFmtId="0" fontId="1" fillId="32" borderId="0" xfId="0" applyFont="1" applyFill="1" applyAlignment="1">
      <alignment horizontal="justify" wrapText="1"/>
    </xf>
    <xf numFmtId="0" fontId="0" fillId="32" borderId="0" xfId="0" applyFont="1" applyFill="1" applyAlignment="1">
      <alignment horizontal="justify" wrapText="1"/>
    </xf>
    <xf numFmtId="0" fontId="1" fillId="32" borderId="0" xfId="0" applyFont="1" applyFill="1" applyAlignment="1">
      <alignment wrapText="1"/>
    </xf>
    <xf numFmtId="0" fontId="16" fillId="32" borderId="0" xfId="0" applyFont="1" applyFill="1" applyAlignment="1">
      <alignment/>
    </xf>
    <xf numFmtId="0" fontId="0" fillId="32" borderId="0" xfId="0" applyFont="1" applyFill="1" applyAlignment="1">
      <alignment/>
    </xf>
    <xf numFmtId="0" fontId="1" fillId="32" borderId="0" xfId="0" applyFont="1" applyFill="1" applyAlignment="1">
      <alignment horizontal="justify"/>
    </xf>
    <xf numFmtId="0" fontId="1" fillId="32" borderId="0" xfId="0" applyFont="1" applyFill="1" applyAlignment="1">
      <alignment vertical="top"/>
    </xf>
    <xf numFmtId="41" fontId="1" fillId="32" borderId="0" xfId="0" applyNumberFormat="1" applyFont="1" applyFill="1" applyAlignment="1">
      <alignment horizontal="right"/>
    </xf>
    <xf numFmtId="0" fontId="1" fillId="32" borderId="0" xfId="0" applyFont="1" applyFill="1" applyAlignment="1">
      <alignment horizontal="left" vertical="top" wrapText="1"/>
    </xf>
    <xf numFmtId="0" fontId="3" fillId="32" borderId="0" xfId="0" applyFont="1" applyFill="1" applyAlignment="1">
      <alignment horizontal="justify" vertical="top"/>
    </xf>
    <xf numFmtId="0" fontId="1" fillId="32" borderId="0" xfId="0" applyFont="1" applyFill="1" applyAlignment="1">
      <alignment horizontal="justify" vertical="top"/>
    </xf>
    <xf numFmtId="0" fontId="0" fillId="32" borderId="0" xfId="0" applyFont="1" applyFill="1" applyAlignment="1">
      <alignment/>
    </xf>
    <xf numFmtId="41" fontId="0" fillId="32" borderId="0" xfId="0" applyNumberFormat="1" applyFont="1" applyFill="1" applyAlignment="1">
      <alignment horizontal="right"/>
    </xf>
    <xf numFmtId="15" fontId="0" fillId="32" borderId="0" xfId="0" applyNumberFormat="1" applyFont="1" applyFill="1" applyAlignment="1" quotePrefix="1">
      <alignment/>
    </xf>
    <xf numFmtId="0" fontId="19" fillId="32" borderId="0" xfId="0" applyFont="1" applyFill="1" applyAlignment="1">
      <alignment/>
    </xf>
    <xf numFmtId="41" fontId="1" fillId="32" borderId="0" xfId="0" applyNumberFormat="1" applyFont="1" applyFill="1" applyBorder="1" applyAlignment="1">
      <alignment/>
    </xf>
    <xf numFmtId="41" fontId="3" fillId="32" borderId="0" xfId="0" applyNumberFormat="1" applyFont="1" applyFill="1" applyBorder="1" applyAlignment="1">
      <alignment horizontal="right"/>
    </xf>
    <xf numFmtId="0" fontId="3" fillId="32" borderId="0" xfId="0" applyFont="1" applyFill="1" applyBorder="1" applyAlignment="1">
      <alignment horizontal="right"/>
    </xf>
    <xf numFmtId="0" fontId="5" fillId="32" borderId="0" xfId="0" applyFont="1" applyFill="1" applyAlignment="1" quotePrefix="1">
      <alignment/>
    </xf>
    <xf numFmtId="0" fontId="12" fillId="32" borderId="0" xfId="59" applyFont="1" applyFill="1" applyAlignment="1">
      <alignment horizontal="center"/>
      <protection/>
    </xf>
    <xf numFmtId="0" fontId="12" fillId="32" borderId="0" xfId="59" applyFont="1" applyFill="1" applyAlignment="1">
      <alignment horizontal="right"/>
      <protection/>
    </xf>
    <xf numFmtId="0" fontId="3" fillId="32" borderId="0" xfId="0" applyFont="1" applyFill="1" applyAlignment="1" quotePrefix="1">
      <alignment/>
    </xf>
    <xf numFmtId="0" fontId="7" fillId="32" borderId="0" xfId="59" applyFont="1" applyFill="1" applyAlignment="1">
      <alignment horizontal="center" wrapText="1"/>
      <protection/>
    </xf>
    <xf numFmtId="0" fontId="7" fillId="32" borderId="0" xfId="59" applyFont="1" applyFill="1" applyAlignment="1">
      <alignment horizontal="right" wrapText="1"/>
      <protection/>
    </xf>
    <xf numFmtId="0" fontId="12" fillId="32" borderId="0" xfId="59" applyFont="1" applyFill="1" applyAlignment="1">
      <alignment horizontal="center" wrapText="1"/>
      <protection/>
    </xf>
    <xf numFmtId="0" fontId="3" fillId="32" borderId="0" xfId="0" applyFont="1" applyFill="1" applyAlignment="1">
      <alignment horizontal="center" wrapText="1"/>
    </xf>
    <xf numFmtId="187" fontId="3" fillId="32" borderId="0" xfId="42" applyNumberFormat="1" applyFont="1" applyFill="1" applyBorder="1" applyAlignment="1">
      <alignment horizontal="right"/>
    </xf>
    <xf numFmtId="0" fontId="20" fillId="32" borderId="0" xfId="0" applyFont="1" applyFill="1" applyBorder="1" applyAlignment="1">
      <alignment horizontal="left"/>
    </xf>
    <xf numFmtId="41" fontId="1" fillId="32" borderId="0" xfId="42" applyNumberFormat="1" applyFont="1" applyFill="1" applyBorder="1" applyAlignment="1">
      <alignment horizontal="right"/>
    </xf>
    <xf numFmtId="41" fontId="1" fillId="32" borderId="10" xfId="42" applyNumberFormat="1" applyFont="1" applyFill="1" applyBorder="1" applyAlignment="1">
      <alignment/>
    </xf>
    <xf numFmtId="41" fontId="1" fillId="32" borderId="10" xfId="42" applyNumberFormat="1" applyFont="1" applyFill="1" applyBorder="1" applyAlignment="1">
      <alignment horizontal="right"/>
    </xf>
    <xf numFmtId="41" fontId="1" fillId="32" borderId="12" xfId="42" applyNumberFormat="1" applyFont="1" applyFill="1" applyBorder="1" applyAlignment="1">
      <alignment horizontal="right"/>
    </xf>
    <xf numFmtId="41" fontId="1" fillId="32" borderId="0" xfId="42" applyNumberFormat="1" applyFont="1" applyFill="1" applyAlignment="1">
      <alignment/>
    </xf>
    <xf numFmtId="41" fontId="1" fillId="32" borderId="0" xfId="0" applyNumberFormat="1" applyFont="1" applyFill="1" applyBorder="1" applyAlignment="1">
      <alignment horizontal="right"/>
    </xf>
    <xf numFmtId="0" fontId="3" fillId="32" borderId="0" xfId="0" applyFont="1" applyFill="1" applyAlignment="1">
      <alignment wrapText="1"/>
    </xf>
    <xf numFmtId="41" fontId="1" fillId="32" borderId="0" xfId="0" applyNumberFormat="1" applyFont="1" applyFill="1" applyAlignment="1">
      <alignment wrapText="1"/>
    </xf>
    <xf numFmtId="41" fontId="3" fillId="32" borderId="0" xfId="0" applyNumberFormat="1" applyFont="1" applyFill="1" applyAlignment="1">
      <alignment/>
    </xf>
    <xf numFmtId="41" fontId="1" fillId="32" borderId="10" xfId="0" applyNumberFormat="1" applyFont="1" applyFill="1" applyBorder="1" applyAlignment="1">
      <alignment/>
    </xf>
    <xf numFmtId="41" fontId="1" fillId="32" borderId="11" xfId="0" applyNumberFormat="1" applyFont="1" applyFill="1" applyBorder="1" applyAlignment="1">
      <alignment/>
    </xf>
    <xf numFmtId="0" fontId="1" fillId="32" borderId="0" xfId="0" applyFont="1" applyFill="1" applyBorder="1" applyAlignment="1">
      <alignment horizontal="right"/>
    </xf>
    <xf numFmtId="0" fontId="20" fillId="32" borderId="0" xfId="0" applyFont="1" applyFill="1" applyAlignment="1">
      <alignment wrapText="1"/>
    </xf>
    <xf numFmtId="41" fontId="1" fillId="32" borderId="12" xfId="0" applyNumberFormat="1" applyFont="1" applyFill="1" applyBorder="1" applyAlignment="1">
      <alignment/>
    </xf>
    <xf numFmtId="187" fontId="1" fillId="32" borderId="0" xfId="42" applyNumberFormat="1" applyFont="1" applyFill="1" applyAlignment="1">
      <alignment/>
    </xf>
    <xf numFmtId="43" fontId="1" fillId="32" borderId="0" xfId="42" applyFont="1" applyFill="1" applyBorder="1" applyAlignment="1">
      <alignment/>
    </xf>
    <xf numFmtId="187" fontId="1" fillId="32" borderId="11" xfId="42" applyNumberFormat="1" applyFont="1" applyFill="1" applyBorder="1" applyAlignment="1">
      <alignment/>
    </xf>
    <xf numFmtId="0" fontId="20" fillId="32" borderId="0" xfId="0" applyFont="1" applyFill="1" applyAlignment="1">
      <alignment/>
    </xf>
    <xf numFmtId="0" fontId="20" fillId="32" borderId="0" xfId="0" applyFont="1" applyFill="1" applyAlignment="1">
      <alignment horizontal="left" vertical="top"/>
    </xf>
    <xf numFmtId="41" fontId="1" fillId="32" borderId="0" xfId="0" applyNumberFormat="1" applyFont="1" applyFill="1" applyAlignment="1">
      <alignment horizontal="justify"/>
    </xf>
    <xf numFmtId="0" fontId="1" fillId="32" borderId="0" xfId="0" applyFont="1" applyFill="1" applyAlignment="1">
      <alignment horizontal="center" vertical="top" wrapText="1"/>
    </xf>
    <xf numFmtId="41" fontId="1" fillId="32" borderId="0" xfId="0" applyNumberFormat="1" applyFont="1" applyFill="1" applyAlignment="1">
      <alignment horizontal="right" vertical="top" wrapText="1"/>
    </xf>
    <xf numFmtId="41" fontId="1" fillId="32" borderId="0" xfId="42" applyNumberFormat="1" applyFont="1" applyFill="1" applyAlignment="1">
      <alignment horizontal="right"/>
    </xf>
    <xf numFmtId="41" fontId="1" fillId="32" borderId="0" xfId="0" applyNumberFormat="1" applyFont="1" applyFill="1" applyAlignment="1">
      <alignment horizontal="right" vertical="top"/>
    </xf>
    <xf numFmtId="0" fontId="1" fillId="32" borderId="0" xfId="0" applyFont="1" applyFill="1" applyAlignment="1" quotePrefix="1">
      <alignment/>
    </xf>
    <xf numFmtId="0" fontId="1" fillId="32" borderId="0" xfId="0" applyFont="1" applyFill="1" applyAlignment="1">
      <alignment horizontal="left" vertical="top"/>
    </xf>
    <xf numFmtId="41" fontId="1" fillId="32" borderId="11" xfId="0" applyNumberFormat="1" applyFont="1" applyFill="1" applyBorder="1" applyAlignment="1">
      <alignment horizontal="right"/>
    </xf>
    <xf numFmtId="41" fontId="3" fillId="32" borderId="0" xfId="0" applyNumberFormat="1" applyFont="1" applyFill="1" applyAlignment="1">
      <alignment horizontal="right" vertical="top"/>
    </xf>
    <xf numFmtId="0" fontId="1" fillId="32" borderId="0" xfId="0" applyFont="1" applyFill="1" applyAlignment="1">
      <alignment horizontal="center" vertical="center"/>
    </xf>
    <xf numFmtId="0" fontId="3" fillId="32" borderId="0" xfId="0" applyFont="1" applyFill="1" applyAlignment="1">
      <alignment vertical="top"/>
    </xf>
    <xf numFmtId="0" fontId="1" fillId="32" borderId="0" xfId="0" applyFont="1" applyFill="1" applyBorder="1" applyAlignment="1">
      <alignment horizontal="justify"/>
    </xf>
    <xf numFmtId="0" fontId="3" fillId="32" borderId="0" xfId="0" applyFont="1" applyFill="1" applyBorder="1" applyAlignment="1">
      <alignment horizontal="right" vertical="justify"/>
    </xf>
    <xf numFmtId="187" fontId="1" fillId="32" borderId="0" xfId="42" applyNumberFormat="1" applyFont="1" applyFill="1" applyAlignment="1">
      <alignment horizontal="justify"/>
    </xf>
    <xf numFmtId="14" fontId="3" fillId="32" borderId="0" xfId="0" applyNumberFormat="1" applyFont="1" applyFill="1" applyBorder="1" applyAlignment="1">
      <alignment horizontal="right"/>
    </xf>
    <xf numFmtId="14" fontId="3" fillId="32" borderId="0" xfId="0" applyNumberFormat="1" applyFont="1" applyFill="1" applyBorder="1" applyAlignment="1" quotePrefix="1">
      <alignment horizontal="right"/>
    </xf>
    <xf numFmtId="0" fontId="3" fillId="32" borderId="0" xfId="0" applyFont="1" applyFill="1" applyBorder="1" applyAlignment="1">
      <alignment horizontal="left"/>
    </xf>
    <xf numFmtId="10" fontId="1" fillId="32" borderId="0" xfId="62" applyNumberFormat="1" applyFont="1" applyFill="1" applyBorder="1" applyAlignment="1">
      <alignment/>
    </xf>
    <xf numFmtId="0" fontId="3" fillId="32" borderId="0" xfId="0" applyFont="1" applyFill="1" applyBorder="1" applyAlignment="1">
      <alignment horizontal="right" wrapText="1"/>
    </xf>
    <xf numFmtId="41" fontId="1" fillId="32" borderId="0" xfId="0" applyNumberFormat="1" applyFont="1" applyFill="1" applyAlignment="1">
      <alignment horizontal="justify" vertical="top"/>
    </xf>
    <xf numFmtId="41" fontId="1" fillId="32" borderId="0" xfId="0" applyNumberFormat="1" applyFont="1" applyFill="1" applyBorder="1" applyAlignment="1">
      <alignment/>
    </xf>
    <xf numFmtId="0" fontId="1" fillId="32" borderId="0" xfId="0" applyFont="1" applyFill="1" applyAlignment="1">
      <alignment horizontal="center" vertical="top"/>
    </xf>
    <xf numFmtId="0" fontId="2" fillId="32" borderId="0" xfId="0" applyFont="1" applyFill="1" applyAlignment="1">
      <alignment horizontal="justify" vertical="top"/>
    </xf>
    <xf numFmtId="41" fontId="2" fillId="32" borderId="0" xfId="44" applyNumberFormat="1" applyFont="1" applyFill="1" applyAlignment="1">
      <alignment/>
    </xf>
    <xf numFmtId="0" fontId="3" fillId="32" borderId="0" xfId="0" applyFont="1" applyFill="1" applyAlignment="1" quotePrefix="1">
      <alignment/>
    </xf>
    <xf numFmtId="0" fontId="1" fillId="0" borderId="0" xfId="0" applyFont="1" applyFill="1" applyAlignment="1">
      <alignment vertical="top"/>
    </xf>
    <xf numFmtId="0" fontId="4" fillId="32" borderId="0" xfId="0" applyFont="1" applyFill="1" applyBorder="1" applyAlignment="1">
      <alignment/>
    </xf>
    <xf numFmtId="0" fontId="6" fillId="32" borderId="0" xfId="0" applyFont="1" applyFill="1" applyBorder="1" applyAlignment="1">
      <alignment/>
    </xf>
    <xf numFmtId="0" fontId="7" fillId="32" borderId="0" xfId="0" applyFont="1" applyFill="1" applyBorder="1" applyAlignment="1">
      <alignment/>
    </xf>
    <xf numFmtId="41" fontId="2" fillId="32" borderId="0" xfId="0" applyNumberFormat="1" applyFont="1" applyFill="1" applyBorder="1" applyAlignment="1">
      <alignment/>
    </xf>
    <xf numFmtId="0" fontId="7" fillId="32" borderId="0" xfId="0" applyFont="1" applyFill="1" applyAlignment="1">
      <alignment vertical="top"/>
    </xf>
    <xf numFmtId="41" fontId="7" fillId="32" borderId="0" xfId="0" applyNumberFormat="1" applyFont="1" applyFill="1" applyBorder="1" applyAlignment="1">
      <alignment horizontal="right"/>
    </xf>
    <xf numFmtId="0" fontId="7" fillId="32" borderId="0" xfId="0" applyFont="1" applyFill="1" applyBorder="1" applyAlignment="1">
      <alignment/>
    </xf>
    <xf numFmtId="0" fontId="15" fillId="32" borderId="0" xfId="0" applyFont="1" applyFill="1" applyBorder="1" applyAlignment="1">
      <alignment/>
    </xf>
    <xf numFmtId="41" fontId="2" fillId="32" borderId="0" xfId="0" applyNumberFormat="1" applyFont="1" applyFill="1" applyBorder="1" applyAlignment="1">
      <alignment/>
    </xf>
    <xf numFmtId="41" fontId="2" fillId="32" borderId="10" xfId="0" applyNumberFormat="1" applyFont="1" applyFill="1" applyBorder="1" applyAlignment="1">
      <alignment/>
    </xf>
    <xf numFmtId="41" fontId="2" fillId="32" borderId="0" xfId="0" applyNumberFormat="1" applyFont="1" applyFill="1" applyBorder="1" applyAlignment="1">
      <alignment horizontal="right"/>
    </xf>
    <xf numFmtId="0" fontId="2" fillId="32" borderId="0" xfId="0" applyFont="1" applyFill="1" applyBorder="1" applyAlignment="1">
      <alignment horizontal="justify"/>
    </xf>
    <xf numFmtId="41" fontId="2" fillId="32" borderId="11" xfId="0" applyNumberFormat="1" applyFont="1" applyFill="1" applyBorder="1" applyAlignment="1">
      <alignment horizontal="right"/>
    </xf>
    <xf numFmtId="41" fontId="7" fillId="32" borderId="0" xfId="0" applyNumberFormat="1" applyFont="1" applyFill="1" applyBorder="1" applyAlignment="1">
      <alignment horizontal="right" vertical="justify"/>
    </xf>
    <xf numFmtId="41" fontId="7" fillId="32" borderId="0" xfId="0" applyNumberFormat="1" applyFont="1" applyFill="1" applyAlignment="1">
      <alignment horizontal="right" wrapText="1"/>
    </xf>
    <xf numFmtId="41" fontId="2" fillId="32" borderId="0" xfId="58" applyNumberFormat="1" applyFont="1" applyFill="1">
      <alignment/>
      <protection/>
    </xf>
    <xf numFmtId="41" fontId="2" fillId="32" borderId="10" xfId="58" applyNumberFormat="1" applyFont="1" applyFill="1" applyBorder="1">
      <alignment/>
      <protection/>
    </xf>
    <xf numFmtId="41" fontId="2" fillId="32" borderId="11" xfId="0" applyNumberFormat="1" applyFont="1" applyFill="1" applyBorder="1" applyAlignment="1">
      <alignment/>
    </xf>
    <xf numFmtId="41" fontId="2" fillId="32" borderId="11" xfId="58" applyNumberFormat="1" applyFont="1" applyFill="1" applyBorder="1">
      <alignment/>
      <protection/>
    </xf>
    <xf numFmtId="15" fontId="2" fillId="32" borderId="0" xfId="0" applyNumberFormat="1" applyFont="1" applyFill="1" applyAlignment="1" quotePrefix="1">
      <alignment/>
    </xf>
    <xf numFmtId="41" fontId="1" fillId="33" borderId="0" xfId="42" applyNumberFormat="1" applyFont="1" applyFill="1" applyBorder="1" applyAlignment="1">
      <alignment horizontal="right"/>
    </xf>
    <xf numFmtId="41" fontId="1" fillId="33" borderId="0" xfId="42" applyNumberFormat="1" applyFont="1" applyFill="1" applyAlignment="1">
      <alignment wrapText="1"/>
    </xf>
    <xf numFmtId="41" fontId="1" fillId="33" borderId="10" xfId="42" applyNumberFormat="1" applyFont="1" applyFill="1" applyBorder="1" applyAlignment="1">
      <alignment wrapText="1"/>
    </xf>
    <xf numFmtId="41" fontId="1" fillId="33" borderId="0" xfId="0" applyNumberFormat="1" applyFont="1" applyFill="1" applyBorder="1" applyAlignment="1">
      <alignment/>
    </xf>
    <xf numFmtId="41" fontId="1" fillId="33" borderId="10" xfId="0" applyNumberFormat="1" applyFont="1" applyFill="1" applyBorder="1" applyAlignment="1">
      <alignment/>
    </xf>
    <xf numFmtId="41" fontId="1" fillId="33" borderId="11" xfId="0" applyNumberFormat="1" applyFont="1" applyFill="1" applyBorder="1" applyAlignment="1">
      <alignment/>
    </xf>
    <xf numFmtId="187" fontId="1" fillId="33" borderId="0" xfId="42" applyNumberFormat="1" applyFont="1" applyFill="1" applyBorder="1" applyAlignment="1">
      <alignment horizontal="right"/>
    </xf>
    <xf numFmtId="41" fontId="1" fillId="33" borderId="10" xfId="42" applyNumberFormat="1" applyFont="1" applyFill="1" applyBorder="1" applyAlignment="1">
      <alignment/>
    </xf>
    <xf numFmtId="41" fontId="1" fillId="33" borderId="10" xfId="42" applyNumberFormat="1" applyFont="1" applyFill="1" applyBorder="1" applyAlignment="1">
      <alignment horizontal="right"/>
    </xf>
    <xf numFmtId="41" fontId="1" fillId="33" borderId="12" xfId="42" applyNumberFormat="1" applyFont="1" applyFill="1" applyBorder="1" applyAlignment="1">
      <alignment horizontal="right"/>
    </xf>
    <xf numFmtId="41" fontId="1" fillId="33" borderId="0" xfId="42" applyNumberFormat="1" applyFont="1" applyFill="1" applyAlignment="1">
      <alignment/>
    </xf>
    <xf numFmtId="41" fontId="1" fillId="33" borderId="0" xfId="0" applyNumberFormat="1" applyFont="1" applyFill="1" applyBorder="1" applyAlignment="1">
      <alignment horizontal="right"/>
    </xf>
    <xf numFmtId="41" fontId="1" fillId="33" borderId="0" xfId="0" applyNumberFormat="1" applyFont="1" applyFill="1" applyAlignment="1">
      <alignment/>
    </xf>
    <xf numFmtId="41" fontId="1" fillId="33" borderId="0" xfId="0" applyNumberFormat="1" applyFont="1" applyFill="1" applyAlignment="1">
      <alignment wrapText="1"/>
    </xf>
    <xf numFmtId="41" fontId="3" fillId="33" borderId="0" xfId="0" applyNumberFormat="1" applyFont="1" applyFill="1" applyAlignment="1">
      <alignment wrapText="1"/>
    </xf>
    <xf numFmtId="41" fontId="3" fillId="33" borderId="0" xfId="0" applyNumberFormat="1" applyFont="1" applyFill="1" applyAlignment="1">
      <alignment/>
    </xf>
    <xf numFmtId="41" fontId="1" fillId="33" borderId="13" xfId="42" applyNumberFormat="1" applyFont="1" applyFill="1" applyBorder="1" applyAlignment="1">
      <alignment horizontal="right"/>
    </xf>
    <xf numFmtId="43" fontId="1" fillId="33" borderId="0" xfId="42" applyFont="1" applyFill="1" applyBorder="1" applyAlignment="1">
      <alignment/>
    </xf>
    <xf numFmtId="0" fontId="1" fillId="33" borderId="0" xfId="0" applyFont="1" applyFill="1" applyAlignment="1">
      <alignment/>
    </xf>
    <xf numFmtId="187" fontId="1" fillId="33" borderId="11" xfId="42" applyNumberFormat="1" applyFont="1" applyFill="1" applyBorder="1" applyAlignment="1">
      <alignment/>
    </xf>
    <xf numFmtId="41" fontId="3" fillId="33" borderId="0" xfId="0" applyNumberFormat="1" applyFont="1" applyFill="1" applyBorder="1" applyAlignment="1">
      <alignment horizontal="right"/>
    </xf>
    <xf numFmtId="41" fontId="3" fillId="33" borderId="0" xfId="42" applyNumberFormat="1" applyFont="1" applyFill="1" applyBorder="1" applyAlignment="1">
      <alignment horizontal="right"/>
    </xf>
    <xf numFmtId="0" fontId="1" fillId="33" borderId="0" xfId="0" applyFont="1" applyFill="1" applyBorder="1" applyAlignment="1">
      <alignment horizontal="right"/>
    </xf>
    <xf numFmtId="0" fontId="7" fillId="33" borderId="0" xfId="0" applyFont="1" applyFill="1" applyAlignment="1">
      <alignment/>
    </xf>
    <xf numFmtId="0" fontId="2" fillId="33" borderId="0" xfId="0" applyFont="1" applyFill="1" applyAlignment="1">
      <alignment/>
    </xf>
    <xf numFmtId="0" fontId="7" fillId="33" borderId="0" xfId="0" applyFont="1" applyFill="1" applyAlignment="1">
      <alignment horizontal="right"/>
    </xf>
    <xf numFmtId="0" fontId="7" fillId="33" borderId="0" xfId="0" applyFont="1" applyFill="1" applyBorder="1" applyAlignment="1">
      <alignment horizontal="right"/>
    </xf>
    <xf numFmtId="0" fontId="1" fillId="33" borderId="0" xfId="0" applyFont="1" applyFill="1" applyBorder="1" applyAlignment="1">
      <alignment/>
    </xf>
    <xf numFmtId="0" fontId="1" fillId="33" borderId="0" xfId="0" applyNumberFormat="1" applyFont="1" applyFill="1" applyAlignment="1">
      <alignment horizontal="left"/>
    </xf>
    <xf numFmtId="0" fontId="2" fillId="33" borderId="0" xfId="0" applyFont="1" applyFill="1" applyAlignment="1">
      <alignment vertical="center"/>
    </xf>
    <xf numFmtId="41" fontId="7" fillId="33" borderId="0" xfId="42" applyNumberFormat="1" applyFont="1" applyFill="1" applyBorder="1" applyAlignment="1">
      <alignment vertical="center"/>
    </xf>
    <xf numFmtId="41" fontId="2" fillId="33" borderId="0" xfId="42" applyNumberFormat="1" applyFont="1" applyFill="1" applyBorder="1" applyAlignment="1">
      <alignment vertical="center"/>
    </xf>
    <xf numFmtId="41" fontId="2" fillId="33" borderId="0" xfId="42" applyNumberFormat="1" applyFont="1" applyFill="1" applyBorder="1" applyAlignment="1">
      <alignment/>
    </xf>
    <xf numFmtId="41" fontId="2" fillId="33" borderId="10" xfId="44" applyNumberFormat="1" applyFont="1" applyFill="1" applyBorder="1" applyAlignment="1">
      <alignment vertical="center"/>
    </xf>
    <xf numFmtId="41" fontId="2" fillId="33" borderId="0" xfId="44" applyNumberFormat="1" applyFont="1" applyFill="1" applyBorder="1" applyAlignment="1">
      <alignment vertical="center"/>
    </xf>
    <xf numFmtId="41" fontId="2" fillId="33" borderId="10" xfId="42" applyNumberFormat="1" applyFont="1" applyFill="1" applyBorder="1" applyAlignment="1">
      <alignment vertical="center"/>
    </xf>
    <xf numFmtId="41" fontId="7" fillId="33" borderId="10" xfId="42" applyNumberFormat="1" applyFont="1" applyFill="1" applyBorder="1" applyAlignment="1">
      <alignment vertical="center"/>
    </xf>
    <xf numFmtId="0" fontId="3" fillId="33" borderId="0" xfId="0" applyNumberFormat="1" applyFont="1" applyFill="1" applyAlignment="1">
      <alignment horizontal="left"/>
    </xf>
    <xf numFmtId="0" fontId="2" fillId="33" borderId="0" xfId="0" applyFont="1" applyFill="1" applyBorder="1" applyAlignment="1">
      <alignment vertical="center"/>
    </xf>
    <xf numFmtId="43" fontId="7" fillId="33" borderId="0" xfId="42" applyFont="1" applyFill="1" applyBorder="1" applyAlignment="1">
      <alignment vertical="center"/>
    </xf>
    <xf numFmtId="41" fontId="2" fillId="33" borderId="0" xfId="42" applyNumberFormat="1" applyFont="1" applyFill="1" applyBorder="1" applyAlignment="1">
      <alignment/>
    </xf>
    <xf numFmtId="41" fontId="7" fillId="33" borderId="0" xfId="42" applyNumberFormat="1" applyFont="1" applyFill="1" applyBorder="1" applyAlignment="1">
      <alignment/>
    </xf>
    <xf numFmtId="0" fontId="2" fillId="33" borderId="0" xfId="0" applyFont="1" applyFill="1" applyBorder="1" applyAlignment="1">
      <alignment/>
    </xf>
    <xf numFmtId="0" fontId="1" fillId="33" borderId="0" xfId="0" applyNumberFormat="1" applyFont="1" applyFill="1" applyAlignment="1">
      <alignment horizontal="left" wrapText="1"/>
    </xf>
    <xf numFmtId="0" fontId="2" fillId="33" borderId="0" xfId="0" applyFont="1" applyFill="1" applyBorder="1" applyAlignment="1">
      <alignment wrapText="1"/>
    </xf>
    <xf numFmtId="41" fontId="7" fillId="33" borderId="10" xfId="42" applyNumberFormat="1" applyFont="1" applyFill="1" applyBorder="1" applyAlignment="1">
      <alignment wrapText="1"/>
    </xf>
    <xf numFmtId="41" fontId="7" fillId="33" borderId="0" xfId="42" applyNumberFormat="1" applyFont="1" applyFill="1" applyBorder="1" applyAlignment="1">
      <alignment wrapText="1"/>
    </xf>
    <xf numFmtId="41" fontId="2" fillId="33" borderId="10" xfId="42" applyNumberFormat="1" applyFont="1" applyFill="1" applyBorder="1" applyAlignment="1">
      <alignment/>
    </xf>
    <xf numFmtId="41" fontId="2" fillId="33" borderId="0" xfId="42" applyNumberFormat="1" applyFont="1" applyFill="1" applyBorder="1" applyAlignment="1">
      <alignment wrapText="1"/>
    </xf>
    <xf numFmtId="41" fontId="7" fillId="33" borderId="10" xfId="42" applyNumberFormat="1" applyFont="1" applyFill="1" applyBorder="1" applyAlignment="1">
      <alignment/>
    </xf>
    <xf numFmtId="0" fontId="2" fillId="33" borderId="0" xfId="0" applyNumberFormat="1" applyFont="1" applyFill="1" applyAlignment="1">
      <alignment horizontal="left"/>
    </xf>
    <xf numFmtId="0" fontId="2" fillId="33" borderId="0" xfId="0" applyFont="1" applyFill="1" applyAlignment="1">
      <alignment vertical="top"/>
    </xf>
    <xf numFmtId="41" fontId="2" fillId="33" borderId="0" xfId="42" applyNumberFormat="1" applyFont="1" applyFill="1" applyAlignment="1">
      <alignment/>
    </xf>
    <xf numFmtId="0" fontId="7" fillId="33" borderId="0" xfId="0" applyNumberFormat="1" applyFont="1" applyFill="1" applyAlignment="1">
      <alignment horizontal="left" wrapText="1"/>
    </xf>
    <xf numFmtId="0" fontId="10" fillId="33" borderId="0" xfId="0" applyFont="1" applyFill="1" applyAlignment="1">
      <alignment/>
    </xf>
    <xf numFmtId="41" fontId="7" fillId="33" borderId="11" xfId="42" applyNumberFormat="1" applyFont="1" applyFill="1" applyBorder="1" applyAlignment="1">
      <alignment/>
    </xf>
    <xf numFmtId="41" fontId="2" fillId="33" borderId="11" xfId="42" applyNumberFormat="1" applyFont="1" applyFill="1" applyBorder="1" applyAlignment="1">
      <alignment/>
    </xf>
    <xf numFmtId="0" fontId="9" fillId="33" borderId="0" xfId="0" applyFont="1" applyFill="1" applyAlignment="1">
      <alignment/>
    </xf>
    <xf numFmtId="41" fontId="7" fillId="33" borderId="0" xfId="42" applyNumberFormat="1" applyFont="1" applyFill="1" applyAlignment="1">
      <alignment/>
    </xf>
    <xf numFmtId="41" fontId="7" fillId="33" borderId="0" xfId="42" applyNumberFormat="1" applyFont="1" applyFill="1" applyBorder="1" applyAlignment="1">
      <alignment/>
    </xf>
    <xf numFmtId="41" fontId="2" fillId="33" borderId="0" xfId="42" applyNumberFormat="1" applyFont="1" applyFill="1" applyAlignment="1">
      <alignment/>
    </xf>
    <xf numFmtId="0" fontId="7" fillId="33" borderId="0" xfId="0" applyFont="1" applyFill="1" applyAlignment="1">
      <alignment/>
    </xf>
    <xf numFmtId="0" fontId="2" fillId="33" borderId="0" xfId="0" applyFont="1" applyFill="1" applyAlignment="1">
      <alignment/>
    </xf>
    <xf numFmtId="0" fontId="2" fillId="33" borderId="0" xfId="0" applyFont="1" applyFill="1" applyAlignment="1">
      <alignment vertical="top" wrapText="1"/>
    </xf>
    <xf numFmtId="41" fontId="7" fillId="33" borderId="12" xfId="42" applyNumberFormat="1" applyFont="1" applyFill="1" applyBorder="1" applyAlignment="1">
      <alignment/>
    </xf>
    <xf numFmtId="41" fontId="2" fillId="33" borderId="12" xfId="42" applyNumberFormat="1" applyFont="1" applyFill="1" applyBorder="1" applyAlignment="1">
      <alignment/>
    </xf>
    <xf numFmtId="0" fontId="2" fillId="33" borderId="0" xfId="0" applyNumberFormat="1" applyFont="1" applyFill="1" applyAlignment="1">
      <alignment horizontal="left" wrapText="1"/>
    </xf>
    <xf numFmtId="0" fontId="2" fillId="33" borderId="0" xfId="0" applyFont="1" applyFill="1" applyBorder="1" applyAlignment="1">
      <alignment/>
    </xf>
    <xf numFmtId="41" fontId="7" fillId="33" borderId="13" xfId="42" applyNumberFormat="1" applyFont="1" applyFill="1" applyBorder="1" applyAlignment="1">
      <alignment/>
    </xf>
    <xf numFmtId="41" fontId="2" fillId="33" borderId="13" xfId="42" applyNumberFormat="1" applyFont="1" applyFill="1" applyBorder="1" applyAlignment="1">
      <alignment/>
    </xf>
    <xf numFmtId="0" fontId="7" fillId="33" borderId="0" xfId="0" applyNumberFormat="1" applyFont="1" applyFill="1" applyAlignment="1">
      <alignment horizontal="left" vertical="center" wrapText="1"/>
    </xf>
    <xf numFmtId="0" fontId="10" fillId="33" borderId="0" xfId="0" applyFont="1" applyFill="1" applyAlignment="1">
      <alignment vertical="center"/>
    </xf>
    <xf numFmtId="41" fontId="7" fillId="33" borderId="11" xfId="42" applyNumberFormat="1" applyFont="1" applyFill="1" applyBorder="1" applyAlignment="1">
      <alignment vertical="center"/>
    </xf>
    <xf numFmtId="41" fontId="2" fillId="33" borderId="0" xfId="42" applyNumberFormat="1" applyFont="1" applyFill="1" applyAlignment="1">
      <alignment vertical="center"/>
    </xf>
    <xf numFmtId="187" fontId="7" fillId="33" borderId="0" xfId="42" applyNumberFormat="1" applyFont="1" applyFill="1" applyAlignment="1">
      <alignment/>
    </xf>
    <xf numFmtId="187" fontId="7" fillId="33" borderId="0" xfId="42" applyNumberFormat="1" applyFont="1" applyFill="1" applyBorder="1" applyAlignment="1">
      <alignment/>
    </xf>
    <xf numFmtId="187" fontId="2" fillId="33" borderId="0" xfId="42" applyNumberFormat="1" applyFont="1" applyFill="1" applyAlignment="1">
      <alignment/>
    </xf>
    <xf numFmtId="0" fontId="7" fillId="33" borderId="0" xfId="0" applyFont="1" applyFill="1" applyAlignment="1">
      <alignment vertical="center"/>
    </xf>
    <xf numFmtId="41" fontId="2" fillId="33" borderId="11" xfId="42" applyNumberFormat="1" applyFont="1" applyFill="1" applyBorder="1" applyAlignment="1">
      <alignment vertical="center"/>
    </xf>
    <xf numFmtId="0" fontId="2" fillId="33" borderId="0" xfId="0" applyFont="1" applyFill="1" applyAlignment="1">
      <alignment horizontal="left" wrapText="1"/>
    </xf>
    <xf numFmtId="187" fontId="7" fillId="33" borderId="0" xfId="42" applyNumberFormat="1" applyFont="1" applyFill="1" applyAlignment="1">
      <alignment/>
    </xf>
    <xf numFmtId="187" fontId="7" fillId="33" borderId="0" xfId="42" applyNumberFormat="1" applyFont="1" applyFill="1" applyBorder="1" applyAlignment="1">
      <alignment/>
    </xf>
    <xf numFmtId="187" fontId="2" fillId="33" borderId="0" xfId="42" applyNumberFormat="1" applyFont="1" applyFill="1" applyAlignment="1">
      <alignment/>
    </xf>
    <xf numFmtId="0" fontId="2" fillId="33" borderId="0" xfId="0" applyFont="1" applyFill="1" applyAlignment="1">
      <alignment horizontal="left" wrapText="1" indent="1"/>
    </xf>
    <xf numFmtId="0" fontId="2" fillId="33" borderId="0" xfId="0" applyFont="1" applyFill="1" applyAlignment="1">
      <alignment wrapText="1"/>
    </xf>
    <xf numFmtId="43" fontId="7" fillId="33" borderId="0" xfId="42" applyFont="1" applyFill="1" applyAlignment="1">
      <alignment/>
    </xf>
    <xf numFmtId="43" fontId="7" fillId="33" borderId="0" xfId="42" applyFont="1" applyFill="1" applyBorder="1" applyAlignment="1">
      <alignment/>
    </xf>
    <xf numFmtId="43" fontId="2" fillId="33" borderId="0" xfId="42" applyFont="1" applyFill="1" applyAlignment="1">
      <alignment/>
    </xf>
    <xf numFmtId="43" fontId="7" fillId="33" borderId="0" xfId="42" applyFont="1" applyFill="1" applyAlignment="1">
      <alignment horizontal="right"/>
    </xf>
    <xf numFmtId="43" fontId="7" fillId="33" borderId="0" xfId="42" applyFont="1" applyFill="1" applyBorder="1" applyAlignment="1">
      <alignment horizontal="right"/>
    </xf>
    <xf numFmtId="43" fontId="2" fillId="33" borderId="0" xfId="42" applyFont="1" applyFill="1" applyAlignment="1">
      <alignment horizontal="righ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41" fontId="2" fillId="33" borderId="17" xfId="42" applyNumberFormat="1" applyFont="1" applyFill="1" applyBorder="1" applyAlignment="1">
      <alignment/>
    </xf>
    <xf numFmtId="0" fontId="22" fillId="0" borderId="0" xfId="0" applyFont="1" applyAlignment="1">
      <alignment/>
    </xf>
    <xf numFmtId="0" fontId="9" fillId="0" borderId="0" xfId="0" applyFont="1" applyAlignment="1">
      <alignment/>
    </xf>
    <xf numFmtId="0" fontId="21" fillId="32" borderId="0" xfId="0" applyFont="1" applyFill="1" applyAlignment="1" quotePrefix="1">
      <alignment/>
    </xf>
    <xf numFmtId="0" fontId="2" fillId="33" borderId="0" xfId="0" applyFont="1" applyFill="1" applyAlignment="1">
      <alignment horizontal="justify" vertical="top"/>
    </xf>
    <xf numFmtId="0" fontId="4" fillId="32" borderId="0" xfId="0" applyFont="1" applyFill="1" applyBorder="1" applyAlignment="1">
      <alignment horizontal="center"/>
    </xf>
    <xf numFmtId="0" fontId="6" fillId="32" borderId="0" xfId="0" applyFont="1" applyFill="1" applyBorder="1" applyAlignment="1">
      <alignment horizontal="center"/>
    </xf>
    <xf numFmtId="0" fontId="7" fillId="32" borderId="0" xfId="0" applyFont="1" applyFill="1" applyAlignment="1">
      <alignment horizontal="center"/>
    </xf>
    <xf numFmtId="0" fontId="3" fillId="32" borderId="0" xfId="0" applyFont="1" applyFill="1" applyBorder="1" applyAlignment="1">
      <alignment horizontal="center"/>
    </xf>
    <xf numFmtId="15" fontId="1" fillId="32" borderId="0" xfId="0" applyNumberFormat="1" applyFont="1" applyFill="1" applyAlignment="1" quotePrefix="1">
      <alignment horizontal="left" wrapText="1"/>
    </xf>
    <xf numFmtId="0" fontId="4" fillId="32" borderId="0" xfId="0" applyFont="1" applyFill="1" applyAlignment="1">
      <alignment horizontal="center"/>
    </xf>
    <xf numFmtId="0" fontId="2" fillId="32" borderId="0" xfId="0" applyFont="1" applyFill="1" applyAlignment="1">
      <alignment horizontal="justify" vertical="top" wrapText="1"/>
    </xf>
    <xf numFmtId="0" fontId="6" fillId="32" borderId="0" xfId="0" applyFont="1" applyFill="1" applyAlignment="1">
      <alignment horizontal="center"/>
    </xf>
    <xf numFmtId="0" fontId="2" fillId="33" borderId="0" xfId="0" applyFont="1" applyFill="1" applyAlignment="1">
      <alignment vertical="top" wrapText="1"/>
    </xf>
    <xf numFmtId="0" fontId="0" fillId="32" borderId="0" xfId="0" applyFill="1" applyAlignment="1">
      <alignment vertical="top" wrapText="1"/>
    </xf>
    <xf numFmtId="0" fontId="2" fillId="32" borderId="0" xfId="59" applyFont="1" applyFill="1" applyBorder="1" applyAlignment="1">
      <alignment wrapText="1"/>
      <protection/>
    </xf>
    <xf numFmtId="0" fontId="2" fillId="32" borderId="0" xfId="59" applyFont="1" applyFill="1" applyAlignment="1">
      <alignment wrapText="1"/>
      <protection/>
    </xf>
    <xf numFmtId="0" fontId="7" fillId="32" borderId="10" xfId="59" applyFont="1" applyFill="1" applyBorder="1" applyAlignment="1">
      <alignment horizontal="center"/>
      <protection/>
    </xf>
    <xf numFmtId="0" fontId="7" fillId="32" borderId="0" xfId="59" applyFont="1" applyFill="1" applyAlignment="1">
      <alignment wrapText="1"/>
      <protection/>
    </xf>
    <xf numFmtId="0" fontId="1" fillId="32" borderId="0" xfId="0" applyFont="1" applyFill="1" applyAlignment="1" applyProtection="1">
      <alignment wrapText="1"/>
      <protection locked="0"/>
    </xf>
    <xf numFmtId="0" fontId="0" fillId="32" borderId="0" xfId="0" applyFont="1" applyFill="1" applyAlignment="1">
      <alignment wrapText="1"/>
    </xf>
    <xf numFmtId="0" fontId="3" fillId="32" borderId="0" xfId="0" applyFont="1" applyFill="1" applyAlignment="1">
      <alignment horizontal="left"/>
    </xf>
    <xf numFmtId="0" fontId="1" fillId="32" borderId="0" xfId="0" applyFont="1" applyFill="1" applyAlignment="1">
      <alignment horizontal="justify"/>
    </xf>
    <xf numFmtId="41" fontId="1" fillId="33" borderId="0" xfId="0" applyNumberFormat="1" applyFont="1" applyFill="1" applyAlignment="1">
      <alignment horizontal="center" wrapText="1"/>
    </xf>
    <xf numFmtId="0" fontId="0" fillId="33" borderId="0" xfId="0" applyFill="1" applyAlignment="1">
      <alignment wrapText="1"/>
    </xf>
    <xf numFmtId="0" fontId="1" fillId="32" borderId="0" xfId="0" applyFont="1" applyFill="1" applyAlignment="1">
      <alignment horizontal="left" wrapText="1"/>
    </xf>
    <xf numFmtId="0" fontId="1" fillId="32" borderId="0" xfId="0" applyFont="1" applyFill="1" applyAlignment="1">
      <alignment wrapText="1"/>
    </xf>
    <xf numFmtId="0" fontId="20" fillId="32" borderId="0" xfId="0" applyFont="1" applyFill="1" applyAlignment="1">
      <alignment horizontal="left" wrapText="1"/>
    </xf>
    <xf numFmtId="0" fontId="3" fillId="32" borderId="0" xfId="0" applyFont="1" applyFill="1" applyAlignment="1">
      <alignment/>
    </xf>
    <xf numFmtId="0" fontId="1" fillId="33" borderId="0" xfId="0" applyFont="1" applyFill="1" applyAlignment="1">
      <alignment/>
    </xf>
    <xf numFmtId="0" fontId="1" fillId="32" borderId="0" xfId="0" applyFont="1" applyFill="1" applyAlignment="1">
      <alignment horizontal="justify" vertical="top" wrapText="1"/>
    </xf>
    <xf numFmtId="0" fontId="1" fillId="32" borderId="0" xfId="0" applyFont="1" applyFill="1" applyAlignment="1">
      <alignment horizontal="left" vertical="top" wrapText="1"/>
    </xf>
    <xf numFmtId="0" fontId="1" fillId="32" borderId="0" xfId="0" applyFont="1" applyFill="1" applyAlignment="1">
      <alignment horizontal="left"/>
    </xf>
    <xf numFmtId="0" fontId="1" fillId="32" borderId="0" xfId="0" applyNumberFormat="1" applyFont="1" applyFill="1" applyAlignment="1">
      <alignment horizontal="left" vertical="top" wrapText="1"/>
    </xf>
    <xf numFmtId="0" fontId="1" fillId="32" borderId="0" xfId="0" applyFont="1" applyFill="1" applyAlignment="1">
      <alignment horizontal="justify" vertical="top"/>
    </xf>
    <xf numFmtId="0" fontId="1" fillId="32" borderId="0" xfId="0" applyFont="1" applyFill="1" applyAlignment="1" quotePrefix="1">
      <alignment horizontal="left" vertical="top" wrapText="1"/>
    </xf>
    <xf numFmtId="0" fontId="1" fillId="32" borderId="0" xfId="0" applyFont="1" applyFill="1" applyAlignment="1" quotePrefix="1">
      <alignment horizontal="left" wrapText="1"/>
    </xf>
    <xf numFmtId="0" fontId="3" fillId="32" borderId="0" xfId="0" applyFont="1" applyFill="1" applyAlignment="1">
      <alignment horizontal="justify" wrapText="1"/>
    </xf>
    <xf numFmtId="0" fontId="3" fillId="32" borderId="0" xfId="0" applyFont="1" applyFill="1" applyAlignment="1">
      <alignment horizontal="justify" vertical="top" wrapText="1"/>
    </xf>
    <xf numFmtId="0" fontId="3" fillId="32" borderId="0" xfId="0" applyFont="1" applyFill="1" applyBorder="1" applyAlignment="1">
      <alignment horizontal="left"/>
    </xf>
    <xf numFmtId="0" fontId="1" fillId="32" borderId="0" xfId="0" applyFont="1" applyFill="1" applyBorder="1" applyAlignment="1">
      <alignment horizontal="center"/>
    </xf>
    <xf numFmtId="0" fontId="1" fillId="32" borderId="0" xfId="0" applyFont="1" applyFill="1" applyAlignment="1">
      <alignment horizontal="justify" vertical="center" wrapText="1"/>
    </xf>
    <xf numFmtId="0" fontId="7" fillId="32" borderId="0" xfId="0" applyFont="1" applyFill="1" applyBorder="1" applyAlignment="1">
      <alignment horizontal="center"/>
    </xf>
    <xf numFmtId="0" fontId="2" fillId="32" borderId="0" xfId="0"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sheet"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12</xdr:row>
      <xdr:rowOff>76200</xdr:rowOff>
    </xdr:from>
    <xdr:to>
      <xdr:col>15</xdr:col>
      <xdr:colOff>685800</xdr:colOff>
      <xdr:row>16</xdr:row>
      <xdr:rowOff>28575</xdr:rowOff>
    </xdr:to>
    <xdr:sp>
      <xdr:nvSpPr>
        <xdr:cNvPr id="1" name="TextBox 1"/>
        <xdr:cNvSpPr txBox="1">
          <a:spLocks noChangeArrowheads="1"/>
        </xdr:cNvSpPr>
      </xdr:nvSpPr>
      <xdr:spPr>
        <a:xfrm>
          <a:off x="542925" y="2114550"/>
          <a:ext cx="6210300" cy="600075"/>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During the quarter under review,</a:t>
          </a:r>
          <a:r>
            <a:rPr lang="en-US" cap="none" sz="1000" b="0" i="0" u="none" baseline="0">
              <a:solidFill>
                <a:srgbClr val="000000"/>
              </a:solidFill>
              <a:latin typeface="Times New Roman"/>
              <a:ea typeface="Times New Roman"/>
              <a:cs typeface="Times New Roman"/>
            </a:rPr>
            <a:t> turnover decreased by 84% to RM0.61 million as compared to the preceeding year corresponding quarter.  The Group registered a loss before tax of RM</a:t>
          </a:r>
          <a:r>
            <a:rPr lang="en-US" cap="none" sz="1000" b="0" i="0" u="none" baseline="0">
              <a:solidFill>
                <a:srgbClr val="000000"/>
              </a:solidFill>
              <a:latin typeface="Times New Roman"/>
              <a:ea typeface="Times New Roman"/>
              <a:cs typeface="Times New Roman"/>
            </a:rPr>
            <a:t>0.30</a:t>
          </a:r>
          <a:r>
            <a:rPr lang="en-US" cap="none" sz="1000" b="0" i="0" u="none" baseline="0">
              <a:solidFill>
                <a:srgbClr val="000000"/>
              </a:solidFill>
              <a:latin typeface="Times New Roman"/>
              <a:ea typeface="Times New Roman"/>
              <a:cs typeface="Times New Roman"/>
            </a:rPr>
            <a:t> million compared to a loss of RM44.5</a:t>
          </a:r>
          <a:r>
            <a:rPr lang="en-US" cap="none" sz="1000" b="0" i="0" u="none" strike="sngStrike" baseline="0">
              <a:solidFill>
                <a:srgbClr val="000000"/>
              </a:solidFill>
              <a:latin typeface="Times New Roman"/>
              <a:ea typeface="Times New Roman"/>
              <a:cs typeface="Times New Roman"/>
            </a:rPr>
            <a:t>4 </a:t>
          </a:r>
          <a:r>
            <a:rPr lang="en-US" cap="none" sz="1000" b="0" i="0" u="none" baseline="0">
              <a:solidFill>
                <a:srgbClr val="000000"/>
              </a:solidFill>
              <a:latin typeface="Times New Roman"/>
              <a:ea typeface="Times New Roman"/>
              <a:cs typeface="Times New Roman"/>
            </a:rPr>
            <a:t>million for the preceeding year corresponding period.</a:t>
          </a:r>
        </a:p>
      </xdr:txBody>
    </xdr:sp>
    <xdr:clientData/>
  </xdr:twoCellAnchor>
  <xdr:twoCellAnchor>
    <xdr:from>
      <xdr:col>2</xdr:col>
      <xdr:colOff>0</xdr:colOff>
      <xdr:row>32</xdr:row>
      <xdr:rowOff>0</xdr:rowOff>
    </xdr:from>
    <xdr:to>
      <xdr:col>16</xdr:col>
      <xdr:colOff>0</xdr:colOff>
      <xdr:row>36</xdr:row>
      <xdr:rowOff>9525</xdr:rowOff>
    </xdr:to>
    <xdr:sp>
      <xdr:nvSpPr>
        <xdr:cNvPr id="2" name="TextBox 3"/>
        <xdr:cNvSpPr txBox="1">
          <a:spLocks noChangeArrowheads="1"/>
        </xdr:cNvSpPr>
      </xdr:nvSpPr>
      <xdr:spPr>
        <a:xfrm>
          <a:off x="571500" y="5276850"/>
          <a:ext cx="6210300" cy="657225"/>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 exceptional item resulted from the full and final settlement between Kok Ann Construction (M) Sdn Bhd and the Group in relation to the construction work for the commercial development in Kota Kinabalu, Sabah </a:t>
          </a:r>
          <a:r>
            <a:rPr lang="en-US" cap="none" sz="1000" b="0" i="0" u="none" baseline="0">
              <a:solidFill>
                <a:srgbClr val="000000"/>
              </a:solidFill>
              <a:latin typeface="Times New Roman"/>
              <a:ea typeface="Times New Roman"/>
              <a:cs typeface="Times New Roman"/>
            </a:rPr>
            <a:t>Sabah</a:t>
          </a:r>
          <a:r>
            <a:rPr lang="en-US" cap="none" sz="1000" b="0" i="0" u="none" baseline="0">
              <a:solidFill>
                <a:srgbClr val="000000"/>
              </a:solidFill>
              <a:latin typeface="Times New Roman"/>
              <a:ea typeface="Times New Roman"/>
              <a:cs typeface="Times New Roman"/>
            </a:rPr>
            <a:t>. The investment and other income of RM2.70 million earned in the immediate preceding quarter mainly arose from the gain on disposal of machinery.</a:t>
          </a:r>
        </a:p>
      </xdr:txBody>
    </xdr:sp>
    <xdr:clientData/>
  </xdr:twoCellAnchor>
  <xdr:twoCellAnchor>
    <xdr:from>
      <xdr:col>1</xdr:col>
      <xdr:colOff>171450</xdr:colOff>
      <xdr:row>9</xdr:row>
      <xdr:rowOff>95250</xdr:rowOff>
    </xdr:from>
    <xdr:to>
      <xdr:col>15</xdr:col>
      <xdr:colOff>695325</xdr:colOff>
      <xdr:row>12</xdr:row>
      <xdr:rowOff>66675</xdr:rowOff>
    </xdr:to>
    <xdr:sp>
      <xdr:nvSpPr>
        <xdr:cNvPr id="3" name="TextBox 5"/>
        <xdr:cNvSpPr txBox="1">
          <a:spLocks noChangeArrowheads="1"/>
        </xdr:cNvSpPr>
      </xdr:nvSpPr>
      <xdr:spPr>
        <a:xfrm>
          <a:off x="552450" y="1647825"/>
          <a:ext cx="6210300" cy="457200"/>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 Group has successfully procured a construction project in Shah Alam for a contract value of RM4.0 million,</a:t>
          </a:r>
          <a:r>
            <a:rPr lang="en-US" cap="none" sz="1000" b="0" i="0" u="none" baseline="0">
              <a:solidFill>
                <a:srgbClr val="000000"/>
              </a:solidFill>
              <a:latin typeface="Times New Roman"/>
              <a:ea typeface="Times New Roman"/>
              <a:cs typeface="Times New Roman"/>
            </a:rPr>
            <a:t> of which the Group has recognised RM0.61 million in revenue for the work completed during the current quarter</a:t>
          </a:r>
          <a:r>
            <a:rPr lang="en-US" cap="none" sz="10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_2\AppData\Local\Microsoft\Windows\Temporary%20Internet%20Files\Content.Outlook\ZC2A68KR\BGB%202nd%20Quarter%20FY2013.%20December%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 1-IS"/>
      <sheetName val="page 2-IS"/>
      <sheetName val="page 3-BS"/>
      <sheetName val="page 4-BS"/>
      <sheetName val="page 5-CF"/>
      <sheetName val="page 6-changes in Equity"/>
      <sheetName val="page 7"/>
      <sheetName val="page 8"/>
      <sheetName val="page 9-Notes MASB"/>
      <sheetName val="page 10-App 9B"/>
      <sheetName val="page 11-Notes App 9B"/>
    </sheetNames>
    <sheetDataSet>
      <sheetData sheetId="3">
        <row r="17">
          <cell r="E17">
            <v>50880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94"/>
  <sheetViews>
    <sheetView tabSelected="1" view="pageBreakPreview" zoomScale="90" zoomScaleSheetLayoutView="90" zoomScalePageLayoutView="0" workbookViewId="0" topLeftCell="E4">
      <selection activeCell="C19" sqref="C19"/>
    </sheetView>
  </sheetViews>
  <sheetFormatPr defaultColWidth="9.140625" defaultRowHeight="12.75"/>
  <cols>
    <col min="1" max="1" width="29.57421875" style="2" customWidth="1"/>
    <col min="2" max="2" width="8.140625" style="2" customWidth="1"/>
    <col min="3" max="3" width="16.7109375" style="2" customWidth="1"/>
    <col min="4" max="4" width="1.7109375" style="4" customWidth="1"/>
    <col min="5" max="5" width="16.7109375" style="2" customWidth="1"/>
    <col min="6" max="6" width="1.7109375" style="2" customWidth="1"/>
    <col min="7" max="7" width="16.7109375" style="2" customWidth="1"/>
    <col min="8" max="8" width="1.7109375" style="4" customWidth="1"/>
    <col min="9" max="9" width="16.7109375" style="2" customWidth="1"/>
    <col min="10" max="10" width="5.28125" style="2" hidden="1" customWidth="1"/>
    <col min="11" max="11" width="15.140625" style="2" hidden="1" customWidth="1"/>
    <col min="12" max="12" width="25.421875" style="2" hidden="1" customWidth="1"/>
    <col min="13" max="13" width="9.8515625" style="2" customWidth="1"/>
    <col min="14" max="16384" width="9.140625" style="2" customWidth="1"/>
  </cols>
  <sheetData>
    <row r="1" spans="1:11" ht="18.75">
      <c r="A1" s="304" t="s">
        <v>89</v>
      </c>
      <c r="B1" s="304"/>
      <c r="C1" s="304"/>
      <c r="D1" s="304"/>
      <c r="E1" s="304"/>
      <c r="F1" s="304"/>
      <c r="G1" s="304"/>
      <c r="H1" s="304"/>
      <c r="I1" s="304"/>
      <c r="J1" s="1"/>
      <c r="K1" s="1"/>
    </row>
    <row r="2" spans="1:11" ht="12.75">
      <c r="A2" s="305" t="s">
        <v>14</v>
      </c>
      <c r="B2" s="305"/>
      <c r="C2" s="305"/>
      <c r="D2" s="305"/>
      <c r="E2" s="305"/>
      <c r="F2" s="305"/>
      <c r="G2" s="305"/>
      <c r="H2" s="305"/>
      <c r="I2" s="305"/>
      <c r="J2" s="3"/>
      <c r="K2" s="3"/>
    </row>
    <row r="3" spans="7:9" ht="12.75">
      <c r="G3" s="307"/>
      <c r="H3" s="307"/>
      <c r="I3" s="307"/>
    </row>
    <row r="4" spans="1:9" ht="14.25">
      <c r="A4" s="5" t="s">
        <v>269</v>
      </c>
      <c r="I4" s="6"/>
    </row>
    <row r="5" spans="1:9" ht="12.75">
      <c r="A5" s="7" t="s">
        <v>43</v>
      </c>
      <c r="I5" s="6"/>
    </row>
    <row r="6" s="4" customFormat="1" ht="12.75">
      <c r="I6" s="8"/>
    </row>
    <row r="7" ht="12.75">
      <c r="A7" s="6" t="s">
        <v>234</v>
      </c>
    </row>
    <row r="9" spans="3:9" s="9" customFormat="1" ht="12">
      <c r="C9" s="306" t="s">
        <v>274</v>
      </c>
      <c r="D9" s="306"/>
      <c r="E9" s="306"/>
      <c r="G9" s="306" t="s">
        <v>273</v>
      </c>
      <c r="H9" s="306"/>
      <c r="I9" s="306"/>
    </row>
    <row r="10" spans="3:9" s="9" customFormat="1" ht="12">
      <c r="C10" s="10"/>
      <c r="D10" s="11"/>
      <c r="E10" s="10"/>
      <c r="G10" s="10"/>
      <c r="H10" s="11"/>
      <c r="I10" s="10"/>
    </row>
    <row r="11" spans="3:9" ht="36">
      <c r="C11" s="12" t="s">
        <v>152</v>
      </c>
      <c r="D11" s="13"/>
      <c r="E11" s="12" t="s">
        <v>174</v>
      </c>
      <c r="F11" s="14"/>
      <c r="G11" s="12" t="s">
        <v>153</v>
      </c>
      <c r="H11" s="13"/>
      <c r="I11" s="12" t="s">
        <v>175</v>
      </c>
    </row>
    <row r="12" spans="3:11" s="15" customFormat="1" ht="12">
      <c r="C12" s="16" t="s">
        <v>271</v>
      </c>
      <c r="D12" s="17"/>
      <c r="E12" s="16" t="s">
        <v>272</v>
      </c>
      <c r="F12" s="14"/>
      <c r="G12" s="18" t="str">
        <f>C12</f>
        <v>31/03/14</v>
      </c>
      <c r="H12" s="19"/>
      <c r="I12" s="18" t="str">
        <f>E12</f>
        <v>31/03/13</v>
      </c>
      <c r="K12" s="126" t="s">
        <v>270</v>
      </c>
    </row>
    <row r="13" spans="1:11" s="15" customFormat="1" ht="12">
      <c r="A13" s="228"/>
      <c r="B13" s="229"/>
      <c r="C13" s="230" t="s">
        <v>16</v>
      </c>
      <c r="D13" s="231"/>
      <c r="E13" s="230" t="s">
        <v>16</v>
      </c>
      <c r="F13" s="230"/>
      <c r="G13" s="230" t="s">
        <v>16</v>
      </c>
      <c r="H13" s="231"/>
      <c r="I13" s="230" t="s">
        <v>16</v>
      </c>
      <c r="K13" s="22" t="s">
        <v>16</v>
      </c>
    </row>
    <row r="14" spans="1:11" ht="12.75">
      <c r="A14" s="223"/>
      <c r="B14" s="223"/>
      <c r="C14" s="223"/>
      <c r="D14" s="232"/>
      <c r="E14" s="223"/>
      <c r="F14" s="223"/>
      <c r="G14" s="223"/>
      <c r="H14" s="232"/>
      <c r="I14" s="223"/>
      <c r="K14" s="23"/>
    </row>
    <row r="15" spans="1:17" s="15" customFormat="1" ht="12.75">
      <c r="A15" s="233" t="s">
        <v>45</v>
      </c>
      <c r="B15" s="234"/>
      <c r="C15" s="235">
        <f>G15-K15</f>
        <v>608.67</v>
      </c>
      <c r="D15" s="235"/>
      <c r="E15" s="236">
        <v>3834</v>
      </c>
      <c r="F15" s="237"/>
      <c r="G15" s="235">
        <v>608.67</v>
      </c>
      <c r="H15" s="235"/>
      <c r="I15" s="235">
        <v>84054</v>
      </c>
      <c r="K15" s="28">
        <v>0</v>
      </c>
      <c r="L15" s="29"/>
      <c r="M15" s="2"/>
      <c r="N15" s="2"/>
      <c r="O15" s="2"/>
      <c r="P15" s="2"/>
      <c r="Q15" s="2"/>
    </row>
    <row r="16" spans="1:17" s="15" customFormat="1" ht="12.75">
      <c r="A16" s="233" t="s">
        <v>114</v>
      </c>
      <c r="B16" s="234"/>
      <c r="C16" s="238">
        <f>G16-K16</f>
        <v>-1519.4599999999996</v>
      </c>
      <c r="D16" s="239"/>
      <c r="E16" s="240">
        <v>-4554</v>
      </c>
      <c r="F16" s="237"/>
      <c r="G16" s="241">
        <f>1178.56-4657.9-50+154.98-4+2.9</f>
        <v>-3375.4599999999996</v>
      </c>
      <c r="H16" s="235"/>
      <c r="I16" s="241">
        <v>-128105</v>
      </c>
      <c r="K16" s="30">
        <v>-1856</v>
      </c>
      <c r="L16" s="29"/>
      <c r="M16" s="2"/>
      <c r="N16" s="2"/>
      <c r="O16" s="2"/>
      <c r="P16" s="2"/>
      <c r="Q16" s="2"/>
    </row>
    <row r="17" spans="1:17" s="15" customFormat="1" ht="12.75">
      <c r="A17" s="242" t="s">
        <v>176</v>
      </c>
      <c r="B17" s="234"/>
      <c r="C17" s="235">
        <f>C15+C16</f>
        <v>-910.7899999999996</v>
      </c>
      <c r="D17" s="235"/>
      <c r="E17" s="236">
        <f>+E15+E16</f>
        <v>-720</v>
      </c>
      <c r="F17" s="237"/>
      <c r="G17" s="235">
        <f>G15+G16</f>
        <v>-2766.7899999999995</v>
      </c>
      <c r="H17" s="235"/>
      <c r="I17" s="235">
        <f>I15+I16</f>
        <v>-44051</v>
      </c>
      <c r="K17" s="28">
        <f>K15+K16</f>
        <v>-1856</v>
      </c>
      <c r="L17" s="31"/>
      <c r="M17" s="2"/>
      <c r="N17" s="2"/>
      <c r="O17" s="2"/>
      <c r="P17" s="2"/>
      <c r="Q17" s="2"/>
    </row>
    <row r="18" spans="1:17" s="33" customFormat="1" ht="12.75">
      <c r="A18" s="233" t="s">
        <v>113</v>
      </c>
      <c r="B18" s="243"/>
      <c r="C18" s="244">
        <f>G18-K18</f>
        <v>0</v>
      </c>
      <c r="D18" s="235"/>
      <c r="E18" s="245">
        <v>0</v>
      </c>
      <c r="F18" s="245"/>
      <c r="G18" s="246">
        <f>2997+50</f>
        <v>3047</v>
      </c>
      <c r="H18" s="246"/>
      <c r="I18" s="246">
        <v>18</v>
      </c>
      <c r="K18" s="34">
        <v>3047</v>
      </c>
      <c r="L18" s="29" t="s">
        <v>211</v>
      </c>
      <c r="M18" s="2"/>
      <c r="N18" s="2"/>
      <c r="O18" s="2"/>
      <c r="P18" s="2"/>
      <c r="Q18" s="2"/>
    </row>
    <row r="19" spans="1:17" s="33" customFormat="1" ht="12.75">
      <c r="A19" s="233" t="s">
        <v>212</v>
      </c>
      <c r="B19" s="243"/>
      <c r="C19" s="235">
        <f>G19-K19</f>
        <v>17.64</v>
      </c>
      <c r="D19" s="235"/>
      <c r="E19" s="245">
        <v>299</v>
      </c>
      <c r="F19" s="245"/>
      <c r="G19" s="246">
        <v>28.64</v>
      </c>
      <c r="H19" s="246"/>
      <c r="I19" s="246">
        <v>449</v>
      </c>
      <c r="K19" s="34">
        <v>11</v>
      </c>
      <c r="L19" s="29" t="s">
        <v>200</v>
      </c>
      <c r="M19" s="2"/>
      <c r="N19" s="2"/>
      <c r="O19" s="2"/>
      <c r="P19" s="2"/>
      <c r="Q19" s="2"/>
    </row>
    <row r="20" spans="1:17" s="35" customFormat="1" ht="12.75">
      <c r="A20" s="233" t="s">
        <v>46</v>
      </c>
      <c r="B20" s="247"/>
      <c r="C20" s="235">
        <f>G20-K20</f>
        <v>-229.88</v>
      </c>
      <c r="D20" s="235"/>
      <c r="E20" s="245">
        <v>-337</v>
      </c>
      <c r="F20" s="245"/>
      <c r="G20" s="246">
        <f>-294-154.99-154.99-2.9</f>
        <v>-606.88</v>
      </c>
      <c r="H20" s="246"/>
      <c r="I20" s="246">
        <v>-814</v>
      </c>
      <c r="K20" s="34">
        <v>-377</v>
      </c>
      <c r="L20" s="29" t="s">
        <v>201</v>
      </c>
      <c r="M20" s="2"/>
      <c r="N20" s="2"/>
      <c r="O20" s="2"/>
      <c r="P20" s="2"/>
      <c r="Q20" s="2"/>
    </row>
    <row r="21" spans="1:17" s="36" customFormat="1" ht="12.75">
      <c r="A21" s="248"/>
      <c r="B21" s="249"/>
      <c r="C21" s="250"/>
      <c r="D21" s="251"/>
      <c r="E21" s="252"/>
      <c r="F21" s="253"/>
      <c r="G21" s="254"/>
      <c r="H21" s="246"/>
      <c r="I21" s="254"/>
      <c r="K21" s="38"/>
      <c r="L21" s="29"/>
      <c r="M21" s="2"/>
      <c r="N21" s="2"/>
      <c r="O21" s="2"/>
      <c r="P21" s="2"/>
      <c r="Q21" s="2"/>
    </row>
    <row r="22" spans="1:17" s="33" customFormat="1" ht="12.75">
      <c r="A22" s="242" t="s">
        <v>226</v>
      </c>
      <c r="B22" s="243"/>
      <c r="C22" s="246">
        <f>SUM(C17:C21)</f>
        <v>-1123.0299999999997</v>
      </c>
      <c r="D22" s="246"/>
      <c r="E22" s="246">
        <f>SUM(E17:E21)</f>
        <v>-758</v>
      </c>
      <c r="F22" s="245"/>
      <c r="G22" s="246">
        <f>SUM(G17:G21)</f>
        <v>-298.0299999999995</v>
      </c>
      <c r="H22" s="246"/>
      <c r="I22" s="246">
        <f>SUM(I17:I21)</f>
        <v>-44398</v>
      </c>
      <c r="K22" s="34">
        <f>SUM(K17:K21)</f>
        <v>825</v>
      </c>
      <c r="L22" s="29"/>
      <c r="M22" s="2"/>
      <c r="N22" s="2"/>
      <c r="O22" s="2"/>
      <c r="P22" s="2"/>
      <c r="Q22" s="2"/>
    </row>
    <row r="23" spans="1:13" s="39" customFormat="1" ht="12">
      <c r="A23" s="255" t="s">
        <v>15</v>
      </c>
      <c r="B23" s="256"/>
      <c r="C23" s="241">
        <f>G23-K23</f>
        <v>0</v>
      </c>
      <c r="D23" s="235"/>
      <c r="E23" s="252">
        <v>-97</v>
      </c>
      <c r="F23" s="257"/>
      <c r="G23" s="254">
        <v>0</v>
      </c>
      <c r="H23" s="246"/>
      <c r="I23" s="254">
        <v>-97</v>
      </c>
      <c r="K23" s="38">
        <v>0</v>
      </c>
      <c r="L23" s="29" t="s">
        <v>199</v>
      </c>
      <c r="M23" s="41"/>
    </row>
    <row r="24" spans="1:12" s="42" customFormat="1" ht="12.75" thickBot="1">
      <c r="A24" s="258" t="s">
        <v>225</v>
      </c>
      <c r="B24" s="259"/>
      <c r="C24" s="260">
        <f>SUM(C22:C23)</f>
        <v>-1123.0299999999997</v>
      </c>
      <c r="D24" s="246"/>
      <c r="E24" s="261">
        <f>SUM(E22:E23)</f>
        <v>-855</v>
      </c>
      <c r="F24" s="257"/>
      <c r="G24" s="260">
        <f>SUM(G22:G23)</f>
        <v>-298.0299999999995</v>
      </c>
      <c r="H24" s="246"/>
      <c r="I24" s="260">
        <f>SUM(I22:I23)</f>
        <v>-44495</v>
      </c>
      <c r="K24" s="43">
        <f>SUM(K22:K23)</f>
        <v>825</v>
      </c>
      <c r="L24" s="29"/>
    </row>
    <row r="25" spans="1:11" s="15" customFormat="1" ht="12">
      <c r="A25" s="262"/>
      <c r="B25" s="262"/>
      <c r="C25" s="263"/>
      <c r="D25" s="264"/>
      <c r="E25" s="265"/>
      <c r="F25" s="265"/>
      <c r="G25" s="263"/>
      <c r="H25" s="264"/>
      <c r="I25" s="263"/>
      <c r="K25" s="45"/>
    </row>
    <row r="26" spans="1:12" s="15" customFormat="1" ht="12">
      <c r="A26" s="266" t="s">
        <v>159</v>
      </c>
      <c r="B26" s="267"/>
      <c r="C26" s="263"/>
      <c r="D26" s="264"/>
      <c r="E26" s="265"/>
      <c r="F26" s="265"/>
      <c r="G26" s="263"/>
      <c r="H26" s="264"/>
      <c r="I26" s="263"/>
      <c r="K26" s="45"/>
      <c r="L26" s="29" t="s">
        <v>37</v>
      </c>
    </row>
    <row r="27" spans="1:11" s="15" customFormat="1" ht="24">
      <c r="A27" s="268" t="s">
        <v>160</v>
      </c>
      <c r="B27" s="267"/>
      <c r="C27" s="235">
        <f>G27-K27</f>
        <v>0</v>
      </c>
      <c r="D27" s="235"/>
      <c r="E27" s="265">
        <v>0</v>
      </c>
      <c r="F27" s="265"/>
      <c r="G27" s="263">
        <v>0</v>
      </c>
      <c r="H27" s="264"/>
      <c r="I27" s="263">
        <v>0</v>
      </c>
      <c r="K27" s="45">
        <v>0</v>
      </c>
    </row>
    <row r="28" spans="1:11" s="15" customFormat="1" ht="24">
      <c r="A28" s="268" t="s">
        <v>161</v>
      </c>
      <c r="B28" s="267"/>
      <c r="C28" s="235">
        <f>G28-K28</f>
        <v>0</v>
      </c>
      <c r="D28" s="235"/>
      <c r="E28" s="237">
        <v>0</v>
      </c>
      <c r="F28" s="237"/>
      <c r="G28" s="264">
        <v>0</v>
      </c>
      <c r="H28" s="264"/>
      <c r="I28" s="264">
        <v>0</v>
      </c>
      <c r="K28" s="46">
        <v>0</v>
      </c>
    </row>
    <row r="29" spans="1:11" s="15" customFormat="1" ht="12">
      <c r="A29" s="258" t="s">
        <v>224</v>
      </c>
      <c r="B29" s="266"/>
      <c r="C29" s="269">
        <f>SUM(C24:C28)</f>
        <v>-1123.0299999999997</v>
      </c>
      <c r="D29" s="264"/>
      <c r="E29" s="270">
        <f>SUM(E24:E28)</f>
        <v>-855</v>
      </c>
      <c r="F29" s="265"/>
      <c r="G29" s="269">
        <f>SUM(G24:G28)</f>
        <v>-298.0299999999995</v>
      </c>
      <c r="H29" s="264"/>
      <c r="I29" s="269">
        <f>SUM(I24:I28)</f>
        <v>-44495</v>
      </c>
      <c r="K29" s="48">
        <f>SUM(K24:K28)</f>
        <v>825</v>
      </c>
    </row>
    <row r="30" spans="1:11" s="15" customFormat="1" ht="12">
      <c r="A30" s="258"/>
      <c r="B30" s="266"/>
      <c r="C30" s="264"/>
      <c r="D30" s="264"/>
      <c r="E30" s="237"/>
      <c r="F30" s="265"/>
      <c r="G30" s="264"/>
      <c r="H30" s="264"/>
      <c r="I30" s="264"/>
      <c r="K30" s="46"/>
    </row>
    <row r="31" spans="1:11" s="15" customFormat="1" ht="12">
      <c r="A31" s="271" t="s">
        <v>196</v>
      </c>
      <c r="B31" s="266"/>
      <c r="C31" s="229"/>
      <c r="D31" s="272"/>
      <c r="E31" s="237"/>
      <c r="F31" s="265"/>
      <c r="G31" s="264"/>
      <c r="H31" s="264"/>
      <c r="I31" s="264"/>
      <c r="K31" s="46"/>
    </row>
    <row r="32" spans="1:12" s="15" customFormat="1" ht="36">
      <c r="A32" s="271" t="s">
        <v>197</v>
      </c>
      <c r="B32" s="266"/>
      <c r="C32" s="246">
        <f>G32</f>
        <v>0</v>
      </c>
      <c r="D32" s="246"/>
      <c r="E32" s="237">
        <v>0</v>
      </c>
      <c r="F32" s="265"/>
      <c r="G32" s="264">
        <v>0</v>
      </c>
      <c r="H32" s="264"/>
      <c r="I32" s="264">
        <v>-43018</v>
      </c>
      <c r="K32" s="46">
        <v>0</v>
      </c>
      <c r="L32" s="15" t="s">
        <v>203</v>
      </c>
    </row>
    <row r="33" spans="1:12" s="15" customFormat="1" ht="24">
      <c r="A33" s="271" t="s">
        <v>198</v>
      </c>
      <c r="B33" s="266"/>
      <c r="C33" s="246">
        <v>0</v>
      </c>
      <c r="D33" s="246"/>
      <c r="E33" s="237">
        <v>0</v>
      </c>
      <c r="F33" s="265"/>
      <c r="G33" s="264">
        <v>0</v>
      </c>
      <c r="H33" s="264"/>
      <c r="I33" s="264">
        <v>-8604</v>
      </c>
      <c r="K33" s="46">
        <v>0</v>
      </c>
      <c r="L33" s="15" t="s">
        <v>204</v>
      </c>
    </row>
    <row r="34" spans="1:12" s="15" customFormat="1" ht="12">
      <c r="A34" s="271" t="s">
        <v>205</v>
      </c>
      <c r="B34" s="266"/>
      <c r="C34" s="264">
        <f>G34</f>
        <v>0</v>
      </c>
      <c r="D34" s="264"/>
      <c r="E34" s="237">
        <v>-5654</v>
      </c>
      <c r="F34" s="265"/>
      <c r="G34" s="264">
        <v>0</v>
      </c>
      <c r="H34" s="264"/>
      <c r="I34" s="264">
        <v>-5654</v>
      </c>
      <c r="K34" s="46">
        <v>0</v>
      </c>
      <c r="L34" s="15" t="s">
        <v>202</v>
      </c>
    </row>
    <row r="35" spans="1:12" s="15" customFormat="1" ht="24">
      <c r="A35" s="271" t="s">
        <v>294</v>
      </c>
      <c r="B35" s="266"/>
      <c r="C35" s="264">
        <f>G35</f>
        <v>4657.9</v>
      </c>
      <c r="D35" s="264"/>
      <c r="E35" s="237"/>
      <c r="F35" s="265"/>
      <c r="G35" s="264">
        <v>4657.9</v>
      </c>
      <c r="H35" s="264"/>
      <c r="I35" s="264"/>
      <c r="K35" s="46">
        <v>0</v>
      </c>
      <c r="L35" s="15" t="s">
        <v>295</v>
      </c>
    </row>
    <row r="36" spans="1:11" s="15" customFormat="1" ht="12">
      <c r="A36" s="271"/>
      <c r="B36" s="266"/>
      <c r="C36" s="269">
        <f>C32+C33+C34+C35</f>
        <v>4657.9</v>
      </c>
      <c r="D36" s="264"/>
      <c r="E36" s="269">
        <f>E32+E33+E34</f>
        <v>-5654</v>
      </c>
      <c r="F36" s="265"/>
      <c r="G36" s="269">
        <f>G32+G33+G34+G35</f>
        <v>4657.9</v>
      </c>
      <c r="H36" s="264"/>
      <c r="I36" s="269">
        <f>I32+I33+I34</f>
        <v>-57276</v>
      </c>
      <c r="K36" s="48">
        <f>K32+K33+K34</f>
        <v>0</v>
      </c>
    </row>
    <row r="37" spans="1:11" s="15" customFormat="1" ht="12">
      <c r="A37" s="271"/>
      <c r="B37" s="266"/>
      <c r="C37" s="264"/>
      <c r="D37" s="264"/>
      <c r="E37" s="237"/>
      <c r="F37" s="265"/>
      <c r="G37" s="264"/>
      <c r="H37" s="264"/>
      <c r="I37" s="264"/>
      <c r="K37" s="46"/>
    </row>
    <row r="38" spans="1:14" s="15" customFormat="1" ht="12.75" thickBot="1">
      <c r="A38" s="266" t="s">
        <v>227</v>
      </c>
      <c r="B38" s="267"/>
      <c r="C38" s="273">
        <f>C36+C29</f>
        <v>3534.87</v>
      </c>
      <c r="D38" s="264"/>
      <c r="E38" s="274">
        <f>E36+E29</f>
        <v>-6509</v>
      </c>
      <c r="F38" s="237"/>
      <c r="G38" s="273">
        <f>G36+G29</f>
        <v>4359.87</v>
      </c>
      <c r="H38" s="264"/>
      <c r="I38" s="273">
        <f>I36+I29</f>
        <v>-101771</v>
      </c>
      <c r="K38" s="49">
        <f>K36+K29</f>
        <v>825</v>
      </c>
      <c r="N38" s="29"/>
    </row>
    <row r="39" spans="1:11" s="15" customFormat="1" ht="12">
      <c r="A39" s="267"/>
      <c r="B39" s="267"/>
      <c r="C39" s="263"/>
      <c r="D39" s="264"/>
      <c r="E39" s="265"/>
      <c r="F39" s="265"/>
      <c r="G39" s="263"/>
      <c r="H39" s="264"/>
      <c r="I39" s="263"/>
      <c r="K39" s="45"/>
    </row>
    <row r="40" spans="1:11" s="15" customFormat="1" ht="12.75">
      <c r="A40" s="233" t="s">
        <v>228</v>
      </c>
      <c r="B40" s="262"/>
      <c r="C40" s="263"/>
      <c r="D40" s="264"/>
      <c r="E40" s="265"/>
      <c r="F40" s="265"/>
      <c r="G40" s="263"/>
      <c r="H40" s="264"/>
      <c r="I40" s="263"/>
      <c r="K40" s="45"/>
    </row>
    <row r="41" spans="1:11" s="15" customFormat="1" ht="12.75">
      <c r="A41" s="233" t="s">
        <v>158</v>
      </c>
      <c r="B41" s="262"/>
      <c r="C41" s="263">
        <f>+G41</f>
        <v>0</v>
      </c>
      <c r="D41" s="264"/>
      <c r="E41" s="265">
        <v>0</v>
      </c>
      <c r="F41" s="265"/>
      <c r="G41" s="263">
        <v>0</v>
      </c>
      <c r="H41" s="264"/>
      <c r="I41" s="263">
        <v>0</v>
      </c>
      <c r="K41" s="45">
        <v>0</v>
      </c>
    </row>
    <row r="42" spans="1:11" s="15" customFormat="1" ht="12.75">
      <c r="A42" s="233" t="s">
        <v>71</v>
      </c>
      <c r="B42" s="262"/>
      <c r="C42" s="263">
        <f>C43-C41</f>
        <v>3534.87</v>
      </c>
      <c r="D42" s="264"/>
      <c r="E42" s="263">
        <f>E43-E41</f>
        <v>-6509</v>
      </c>
      <c r="F42" s="265"/>
      <c r="G42" s="263">
        <f>G43-G41</f>
        <v>4359.87</v>
      </c>
      <c r="H42" s="264"/>
      <c r="I42" s="263">
        <f>I43-I41</f>
        <v>-101771</v>
      </c>
      <c r="K42" s="45">
        <f>K43-K41</f>
        <v>825</v>
      </c>
    </row>
    <row r="43" spans="1:11" s="25" customFormat="1" ht="12.75" thickBot="1">
      <c r="A43" s="275"/>
      <c r="B43" s="276"/>
      <c r="C43" s="277">
        <f>C38</f>
        <v>3534.87</v>
      </c>
      <c r="D43" s="235"/>
      <c r="E43" s="277">
        <f>E38</f>
        <v>-6509</v>
      </c>
      <c r="F43" s="278"/>
      <c r="G43" s="277">
        <f>G38</f>
        <v>4359.87</v>
      </c>
      <c r="H43" s="235"/>
      <c r="I43" s="277">
        <f>I38</f>
        <v>-101771</v>
      </c>
      <c r="K43" s="50">
        <f>K38</f>
        <v>825</v>
      </c>
    </row>
    <row r="44" spans="1:12" s="15" customFormat="1" ht="12">
      <c r="A44" s="262"/>
      <c r="B44" s="262"/>
      <c r="C44" s="279"/>
      <c r="D44" s="280"/>
      <c r="E44" s="281"/>
      <c r="F44" s="281"/>
      <c r="G44" s="279"/>
      <c r="H44" s="280"/>
      <c r="I44" s="279"/>
      <c r="K44" s="52"/>
      <c r="L44" s="29" t="s">
        <v>37</v>
      </c>
    </row>
    <row r="45" spans="1:12" s="15" customFormat="1" ht="12">
      <c r="A45" s="262"/>
      <c r="B45" s="262"/>
      <c r="C45" s="279"/>
      <c r="D45" s="280"/>
      <c r="E45" s="281"/>
      <c r="F45" s="281"/>
      <c r="G45" s="279"/>
      <c r="H45" s="280"/>
      <c r="I45" s="279"/>
      <c r="K45" s="52"/>
      <c r="L45" s="29"/>
    </row>
    <row r="46" spans="1:12" s="15" customFormat="1" ht="12">
      <c r="A46" s="258" t="s">
        <v>224</v>
      </c>
      <c r="B46" s="234"/>
      <c r="C46" s="236">
        <f>+'page 1-IS'!C29</f>
        <v>-1123.0299999999997</v>
      </c>
      <c r="D46" s="236"/>
      <c r="E46" s="236">
        <f>+'page 1-IS'!E29</f>
        <v>-855</v>
      </c>
      <c r="F46" s="237"/>
      <c r="G46" s="236">
        <f>+'page 1-IS'!G29</f>
        <v>-298.0299999999995</v>
      </c>
      <c r="H46" s="236"/>
      <c r="I46" s="236">
        <f>+'page 1-IS'!I29</f>
        <v>-44495</v>
      </c>
      <c r="K46" s="26">
        <f>+'page 1-IS'!K29</f>
        <v>825</v>
      </c>
      <c r="L46" s="29"/>
    </row>
    <row r="47" spans="1:12" s="15" customFormat="1" ht="12.75">
      <c r="A47" s="233" t="s">
        <v>189</v>
      </c>
      <c r="B47" s="234"/>
      <c r="C47" s="240">
        <f>'page 1-IS'!C36</f>
        <v>4657.9</v>
      </c>
      <c r="D47" s="236"/>
      <c r="E47" s="240">
        <f>'page 1-IS'!E36</f>
        <v>-5654</v>
      </c>
      <c r="F47" s="237"/>
      <c r="G47" s="240">
        <f>'page 1-IS'!G36</f>
        <v>4657.9</v>
      </c>
      <c r="H47" s="236"/>
      <c r="I47" s="240">
        <f>'page 1-IS'!I36</f>
        <v>-57276</v>
      </c>
      <c r="K47" s="52"/>
      <c r="L47" s="29"/>
    </row>
    <row r="48" spans="1:12" s="15" customFormat="1" ht="13.5" thickBot="1">
      <c r="A48" s="242" t="s">
        <v>227</v>
      </c>
      <c r="B48" s="282"/>
      <c r="C48" s="283">
        <f>C46+C47</f>
        <v>3534.87</v>
      </c>
      <c r="D48" s="236"/>
      <c r="E48" s="283">
        <f>+E46+E47</f>
        <v>-6509</v>
      </c>
      <c r="F48" s="237"/>
      <c r="G48" s="283">
        <f>G46+G47</f>
        <v>4359.87</v>
      </c>
      <c r="H48" s="236"/>
      <c r="I48" s="283">
        <f>I46+I47</f>
        <v>-101771</v>
      </c>
      <c r="K48" s="52"/>
      <c r="L48" s="29"/>
    </row>
    <row r="49" spans="1:12" s="15" customFormat="1" ht="12">
      <c r="A49" s="267"/>
      <c r="B49" s="267"/>
      <c r="C49" s="265"/>
      <c r="D49" s="237"/>
      <c r="E49" s="265"/>
      <c r="F49" s="265"/>
      <c r="G49" s="265"/>
      <c r="H49" s="237"/>
      <c r="I49" s="265"/>
      <c r="K49" s="52"/>
      <c r="L49" s="29"/>
    </row>
    <row r="50" spans="1:12" s="15" customFormat="1" ht="12">
      <c r="A50" s="262"/>
      <c r="B50" s="262"/>
      <c r="C50" s="279"/>
      <c r="D50" s="280"/>
      <c r="E50" s="281"/>
      <c r="F50" s="281"/>
      <c r="G50" s="279"/>
      <c r="H50" s="280"/>
      <c r="I50" s="281"/>
      <c r="K50" s="52"/>
      <c r="L50" s="29"/>
    </row>
    <row r="51" spans="1:11" s="15" customFormat="1" ht="24">
      <c r="A51" s="284" t="s">
        <v>229</v>
      </c>
      <c r="B51" s="262"/>
      <c r="C51" s="285"/>
      <c r="D51" s="286"/>
      <c r="E51" s="287"/>
      <c r="F51" s="287"/>
      <c r="G51" s="285"/>
      <c r="H51" s="286"/>
      <c r="I51" s="287"/>
      <c r="K51" s="53"/>
    </row>
    <row r="52" spans="1:11" s="15" customFormat="1" ht="12">
      <c r="A52" s="288" t="s">
        <v>49</v>
      </c>
      <c r="B52" s="289"/>
      <c r="C52" s="290">
        <f>C42/'page 2-BS'!C31*100</f>
        <v>6.94746462264151</v>
      </c>
      <c r="D52" s="291"/>
      <c r="E52" s="292">
        <v>-12.79</v>
      </c>
      <c r="F52" s="287"/>
      <c r="G52" s="290">
        <f>G42/'page 2-BS'!C31*100</f>
        <v>8.568926886792452</v>
      </c>
      <c r="H52" s="291"/>
      <c r="I52" s="292">
        <v>-200.02</v>
      </c>
      <c r="K52" s="54">
        <f>K42/'[1]page 4-BS'!E17*100</f>
        <v>1.6214622641509433</v>
      </c>
    </row>
    <row r="53" spans="1:11" s="15" customFormat="1" ht="12">
      <c r="A53" s="288" t="s">
        <v>69</v>
      </c>
      <c r="B53" s="289"/>
      <c r="C53" s="293" t="s">
        <v>58</v>
      </c>
      <c r="D53" s="294"/>
      <c r="E53" s="295" t="s">
        <v>58</v>
      </c>
      <c r="F53" s="287"/>
      <c r="G53" s="293" t="s">
        <v>58</v>
      </c>
      <c r="H53" s="294"/>
      <c r="I53" s="295" t="s">
        <v>58</v>
      </c>
      <c r="K53" s="55" t="s">
        <v>58</v>
      </c>
    </row>
    <row r="54" spans="1:11" ht="12.75">
      <c r="A54" s="296"/>
      <c r="B54" s="223"/>
      <c r="C54" s="223"/>
      <c r="D54" s="232"/>
      <c r="E54" s="223" t="s">
        <v>37</v>
      </c>
      <c r="F54" s="223"/>
      <c r="G54" s="223"/>
      <c r="H54" s="232"/>
      <c r="I54" s="223"/>
      <c r="K54" s="23"/>
    </row>
    <row r="55" spans="1:11" ht="12.75">
      <c r="A55" s="296"/>
      <c r="B55" s="223"/>
      <c r="C55" s="223"/>
      <c r="D55" s="232"/>
      <c r="E55" s="223"/>
      <c r="F55" s="223"/>
      <c r="G55" s="223"/>
      <c r="H55" s="232"/>
      <c r="I55" s="223"/>
      <c r="K55" s="23"/>
    </row>
    <row r="56" spans="1:11" ht="12.75">
      <c r="A56" s="296"/>
      <c r="B56" s="223"/>
      <c r="C56" s="223"/>
      <c r="D56" s="232"/>
      <c r="E56" s="223"/>
      <c r="F56" s="223"/>
      <c r="G56" s="223"/>
      <c r="H56" s="232"/>
      <c r="I56" s="223"/>
      <c r="K56" s="23"/>
    </row>
    <row r="57" spans="1:11" ht="12.75">
      <c r="A57" s="296"/>
      <c r="B57" s="223"/>
      <c r="C57" s="223"/>
      <c r="D57" s="232"/>
      <c r="E57" s="223"/>
      <c r="F57" s="223"/>
      <c r="G57" s="223"/>
      <c r="H57" s="232"/>
      <c r="I57" s="223"/>
      <c r="K57" s="23"/>
    </row>
    <row r="58" spans="1:11" ht="12.75">
      <c r="A58" s="296"/>
      <c r="B58" s="223"/>
      <c r="C58" s="223"/>
      <c r="D58" s="232"/>
      <c r="E58" s="223"/>
      <c r="F58" s="223"/>
      <c r="G58" s="223"/>
      <c r="H58" s="232"/>
      <c r="I58" s="223"/>
      <c r="K58" s="23"/>
    </row>
    <row r="59" spans="1:11" ht="12.75">
      <c r="A59" s="296"/>
      <c r="B59" s="223"/>
      <c r="C59" s="223"/>
      <c r="D59" s="232"/>
      <c r="E59" s="223"/>
      <c r="F59" s="223"/>
      <c r="G59" s="223"/>
      <c r="H59" s="232"/>
      <c r="I59" s="223"/>
      <c r="K59" s="23"/>
    </row>
    <row r="60" spans="1:11" ht="12.75">
      <c r="A60" s="296"/>
      <c r="B60" s="223"/>
      <c r="C60" s="223"/>
      <c r="D60" s="232"/>
      <c r="E60" s="223"/>
      <c r="F60" s="223"/>
      <c r="G60" s="223"/>
      <c r="H60" s="232"/>
      <c r="I60" s="223"/>
      <c r="K60" s="23"/>
    </row>
    <row r="61" spans="1:11" ht="12.75">
      <c r="A61" s="296"/>
      <c r="B61" s="223"/>
      <c r="C61" s="223"/>
      <c r="D61" s="232"/>
      <c r="E61" s="223"/>
      <c r="F61" s="223"/>
      <c r="G61" s="223"/>
      <c r="H61" s="232"/>
      <c r="I61" s="223"/>
      <c r="K61" s="23"/>
    </row>
    <row r="62" spans="1:11" ht="12.75">
      <c r="A62" s="296"/>
      <c r="B62" s="223"/>
      <c r="C62" s="223"/>
      <c r="D62" s="232"/>
      <c r="E62" s="223"/>
      <c r="F62" s="223"/>
      <c r="G62" s="223"/>
      <c r="H62" s="232"/>
      <c r="I62" s="223"/>
      <c r="K62" s="23"/>
    </row>
    <row r="63" spans="1:11" ht="12.75">
      <c r="A63" s="296"/>
      <c r="B63" s="223"/>
      <c r="C63" s="223"/>
      <c r="D63" s="232"/>
      <c r="E63" s="223"/>
      <c r="F63" s="223"/>
      <c r="G63" s="223"/>
      <c r="H63" s="232"/>
      <c r="I63" s="223"/>
      <c r="K63" s="23"/>
    </row>
    <row r="64" spans="1:11" ht="12.75">
      <c r="A64" s="296"/>
      <c r="B64" s="223"/>
      <c r="C64" s="223"/>
      <c r="D64" s="232"/>
      <c r="E64" s="223"/>
      <c r="F64" s="223"/>
      <c r="G64" s="223"/>
      <c r="H64" s="232"/>
      <c r="I64" s="223"/>
      <c r="K64" s="23"/>
    </row>
    <row r="65" spans="1:9" ht="24.75" customHeight="1">
      <c r="A65" s="303" t="s">
        <v>235</v>
      </c>
      <c r="B65" s="303"/>
      <c r="C65" s="303"/>
      <c r="D65" s="303"/>
      <c r="E65" s="303"/>
      <c r="F65" s="303"/>
      <c r="G65" s="303"/>
      <c r="H65" s="303"/>
      <c r="I65" s="303"/>
    </row>
    <row r="66" spans="1:9" ht="12.75">
      <c r="A66" s="223"/>
      <c r="B66" s="223"/>
      <c r="C66" s="223"/>
      <c r="D66" s="232"/>
      <c r="E66" s="223"/>
      <c r="F66" s="223"/>
      <c r="G66" s="223"/>
      <c r="H66" s="232"/>
      <c r="I66" s="223"/>
    </row>
    <row r="67" spans="1:9" ht="12.75">
      <c r="A67" s="296"/>
      <c r="B67" s="223"/>
      <c r="C67" s="297"/>
      <c r="D67" s="298"/>
      <c r="E67" s="223"/>
      <c r="F67" s="223"/>
      <c r="G67" s="223"/>
      <c r="H67" s="232"/>
      <c r="I67" s="223"/>
    </row>
    <row r="68" spans="1:9" ht="12.75">
      <c r="A68" s="296"/>
      <c r="B68" s="223"/>
      <c r="C68" s="297"/>
      <c r="D68" s="298"/>
      <c r="E68" s="223"/>
      <c r="F68" s="223"/>
      <c r="G68" s="223"/>
      <c r="H68" s="232"/>
      <c r="I68" s="223"/>
    </row>
    <row r="69" spans="1:9" ht="12.75">
      <c r="A69" s="296"/>
      <c r="B69" s="223"/>
      <c r="C69" s="223"/>
      <c r="D69" s="232"/>
      <c r="E69" s="223"/>
      <c r="F69" s="223"/>
      <c r="G69" s="223"/>
      <c r="H69" s="232"/>
      <c r="I69" s="223"/>
    </row>
    <row r="70" spans="1:9" ht="12.75">
      <c r="A70" s="296"/>
      <c r="B70" s="223"/>
      <c r="C70" s="223"/>
      <c r="D70" s="232"/>
      <c r="E70" s="223"/>
      <c r="F70" s="223"/>
      <c r="G70" s="223"/>
      <c r="H70" s="232"/>
      <c r="I70" s="223"/>
    </row>
    <row r="71" spans="1:9" ht="12.75">
      <c r="A71" s="296"/>
      <c r="B71" s="223"/>
      <c r="C71" s="223"/>
      <c r="D71" s="232"/>
      <c r="E71" s="223"/>
      <c r="F71" s="223"/>
      <c r="G71" s="223"/>
      <c r="H71" s="232"/>
      <c r="I71" s="223"/>
    </row>
    <row r="72" spans="1:9" ht="12.75">
      <c r="A72" s="223"/>
      <c r="B72" s="223"/>
      <c r="C72" s="223"/>
      <c r="D72" s="232"/>
      <c r="E72" s="223"/>
      <c r="F72" s="223"/>
      <c r="G72" s="223"/>
      <c r="H72" s="232"/>
      <c r="I72" s="223"/>
    </row>
    <row r="73" spans="1:9" ht="12.75">
      <c r="A73" s="223"/>
      <c r="B73" s="223"/>
      <c r="C73" s="223"/>
      <c r="D73" s="232"/>
      <c r="E73" s="223"/>
      <c r="F73" s="223"/>
      <c r="G73" s="223"/>
      <c r="H73" s="232"/>
      <c r="I73" s="223"/>
    </row>
    <row r="94" ht="12.75">
      <c r="A94" s="57"/>
    </row>
  </sheetData>
  <sheetProtection/>
  <mergeCells count="6">
    <mergeCell ref="A65:I65"/>
    <mergeCell ref="A1:I1"/>
    <mergeCell ref="A2:I2"/>
    <mergeCell ref="G9:I9"/>
    <mergeCell ref="C9:E9"/>
    <mergeCell ref="G3:I3"/>
  </mergeCells>
  <printOptions/>
  <pageMargins left="0.984251968503937" right="0.2362204724409449" top="0.8267716535433072" bottom="0.7480314960629921" header="0.3937007874015748" footer="0.7874015748031497"/>
  <pageSetup horizontalDpi="300" verticalDpi="300" orientation="portrait" paperSize="9" scale="78" r:id="rId1"/>
  <headerFooter alignWithMargins="0">
    <oddHeader>&amp;R
</oddHeader>
    <oddFooter>&amp;C&amp;"Times New Roman,Italic"&amp;8 Page 1</oddFooter>
  </headerFooter>
</worksheet>
</file>

<file path=xl/worksheets/sheet10.xml><?xml version="1.0" encoding="utf-8"?>
<worksheet xmlns="http://schemas.openxmlformats.org/spreadsheetml/2006/main" xmlns:r="http://schemas.openxmlformats.org/officeDocument/2006/relationships">
  <dimension ref="A1:Q72"/>
  <sheetViews>
    <sheetView view="pageBreakPreview" zoomScaleSheetLayoutView="100" zoomScalePageLayoutView="0" workbookViewId="0" topLeftCell="A1">
      <selection activeCell="I18" sqref="I18"/>
    </sheetView>
  </sheetViews>
  <sheetFormatPr defaultColWidth="9.140625" defaultRowHeight="12.75"/>
  <cols>
    <col min="1" max="1" width="5.7109375" style="2" customWidth="1"/>
    <col min="2" max="2" width="2.8515625" style="2" bestFit="1" customWidth="1"/>
    <col min="3" max="3" width="4.00390625" style="2" customWidth="1"/>
    <col min="4" max="4" width="3.8515625" style="2" customWidth="1"/>
    <col min="5" max="5" width="12.7109375" style="2" customWidth="1"/>
    <col min="6" max="6" width="2.28125" style="2" customWidth="1"/>
    <col min="7" max="7" width="2.8515625" style="2" customWidth="1"/>
    <col min="8" max="8" width="20.57421875" style="2" customWidth="1"/>
    <col min="9" max="9" width="11.57421875" style="2" customWidth="1"/>
    <col min="10" max="10" width="0.9921875" style="2" customWidth="1"/>
    <col min="11" max="11" width="8.8515625" style="78" customWidth="1"/>
    <col min="12" max="12" width="1.7109375" style="2" customWidth="1"/>
    <col min="13" max="13" width="12.140625" style="78" customWidth="1"/>
    <col min="14" max="14" width="1.1484375" style="2" customWidth="1"/>
    <col min="15" max="15" width="10.7109375" style="78" customWidth="1"/>
    <col min="16" max="16" width="2.140625" style="2" customWidth="1"/>
    <col min="17" max="17" width="11.28125" style="2" customWidth="1"/>
    <col min="18" max="18" width="1.28515625" style="2" customWidth="1"/>
    <col min="19" max="16384" width="9.140625" style="2" customWidth="1"/>
  </cols>
  <sheetData>
    <row r="1" spans="1:17" ht="18.75">
      <c r="A1" s="341" t="str">
        <f>'page 1-IS'!A1:I1</f>
        <v>BINA GOODYEAR BERHAD (18645-H)</v>
      </c>
      <c r="B1" s="341"/>
      <c r="C1" s="341"/>
      <c r="D1" s="341"/>
      <c r="E1" s="341"/>
      <c r="F1" s="341"/>
      <c r="G1" s="341"/>
      <c r="H1" s="341"/>
      <c r="I1" s="341"/>
      <c r="J1" s="341"/>
      <c r="K1" s="341"/>
      <c r="L1" s="341"/>
      <c r="M1" s="341"/>
      <c r="N1" s="341"/>
      <c r="O1" s="341"/>
      <c r="P1" s="341"/>
      <c r="Q1" s="1"/>
    </row>
    <row r="2" spans="1:17" ht="12.75">
      <c r="A2" s="342" t="str">
        <f>'page 1-IS'!A2:I2</f>
        <v>(Incorporated in Malaysia)</v>
      </c>
      <c r="B2" s="342"/>
      <c r="C2" s="342"/>
      <c r="D2" s="342"/>
      <c r="E2" s="342"/>
      <c r="F2" s="342"/>
      <c r="G2" s="342"/>
      <c r="H2" s="342"/>
      <c r="I2" s="342"/>
      <c r="J2" s="342"/>
      <c r="K2" s="342"/>
      <c r="L2" s="342"/>
      <c r="M2" s="342"/>
      <c r="N2" s="342"/>
      <c r="O2" s="342"/>
      <c r="P2" s="342"/>
      <c r="Q2" s="3"/>
    </row>
    <row r="3" spans="1:16" ht="12.75">
      <c r="A3" s="15"/>
      <c r="B3" s="15"/>
      <c r="C3" s="15"/>
      <c r="D3" s="15"/>
      <c r="E3" s="15"/>
      <c r="F3" s="15"/>
      <c r="G3" s="15"/>
      <c r="H3" s="15"/>
      <c r="I3" s="15"/>
      <c r="J3" s="15"/>
      <c r="K3" s="29"/>
      <c r="L3" s="15"/>
      <c r="M3" s="29"/>
      <c r="N3" s="15"/>
      <c r="O3" s="29"/>
      <c r="P3" s="15"/>
    </row>
    <row r="4" spans="1:16" ht="12.75">
      <c r="A4" s="20" t="str">
        <f>'page 1-IS'!A4</f>
        <v>Interim report for the financial period ended 31 March 2014</v>
      </c>
      <c r="B4" s="15"/>
      <c r="C4" s="15"/>
      <c r="D4" s="15"/>
      <c r="E4" s="15"/>
      <c r="F4" s="15"/>
      <c r="G4" s="15"/>
      <c r="H4" s="15"/>
      <c r="I4" s="15"/>
      <c r="J4" s="15"/>
      <c r="K4" s="29"/>
      <c r="L4" s="15"/>
      <c r="M4" s="29"/>
      <c r="N4" s="15"/>
      <c r="O4" s="29"/>
      <c r="P4" s="15"/>
    </row>
    <row r="5" spans="1:16" ht="12.75">
      <c r="A5" s="15" t="s">
        <v>43</v>
      </c>
      <c r="B5" s="15"/>
      <c r="C5" s="15"/>
      <c r="D5" s="15"/>
      <c r="E5" s="15"/>
      <c r="F5" s="15"/>
      <c r="G5" s="15"/>
      <c r="H5" s="15"/>
      <c r="I5" s="15"/>
      <c r="J5" s="15"/>
      <c r="K5" s="29"/>
      <c r="L5" s="15"/>
      <c r="M5" s="29"/>
      <c r="N5" s="15"/>
      <c r="O5" s="29"/>
      <c r="P5" s="15"/>
    </row>
    <row r="6" spans="1:16" s="4" customFormat="1" ht="12.75">
      <c r="A6" s="35"/>
      <c r="B6" s="35"/>
      <c r="C6" s="35"/>
      <c r="D6" s="35"/>
      <c r="E6" s="187"/>
      <c r="F6" s="35"/>
      <c r="G6" s="35"/>
      <c r="H6" s="35"/>
      <c r="I6" s="35"/>
      <c r="J6" s="35"/>
      <c r="K6" s="188"/>
      <c r="L6" s="35"/>
      <c r="M6" s="188"/>
      <c r="N6" s="35"/>
      <c r="O6" s="188"/>
      <c r="P6" s="35"/>
    </row>
    <row r="7" spans="1:16" ht="12.75">
      <c r="A7" s="20" t="s">
        <v>115</v>
      </c>
      <c r="B7" s="15"/>
      <c r="C7" s="15"/>
      <c r="D7" s="15"/>
      <c r="E7" s="15"/>
      <c r="F7" s="15"/>
      <c r="G7" s="15"/>
      <c r="H7" s="15"/>
      <c r="I7" s="15"/>
      <c r="J7" s="15"/>
      <c r="K7" s="29"/>
      <c r="L7" s="15"/>
      <c r="M7" s="29"/>
      <c r="N7" s="15"/>
      <c r="O7" s="29"/>
      <c r="P7" s="15"/>
    </row>
    <row r="8" spans="1:16" ht="12.75">
      <c r="A8" s="15"/>
      <c r="B8" s="15"/>
      <c r="C8" s="15"/>
      <c r="D8" s="15"/>
      <c r="E8" s="15"/>
      <c r="F8" s="15"/>
      <c r="G8" s="15"/>
      <c r="H8" s="15"/>
      <c r="I8" s="15"/>
      <c r="J8" s="15"/>
      <c r="K8" s="29"/>
      <c r="L8" s="15"/>
      <c r="M8" s="29"/>
      <c r="N8" s="15"/>
      <c r="O8" s="29"/>
      <c r="P8" s="15"/>
    </row>
    <row r="9" spans="1:16" ht="12.75">
      <c r="A9" s="20" t="s">
        <v>26</v>
      </c>
      <c r="B9" s="15"/>
      <c r="C9" s="189" t="s">
        <v>31</v>
      </c>
      <c r="D9" s="15"/>
      <c r="E9" s="15"/>
      <c r="F9" s="15"/>
      <c r="G9" s="15"/>
      <c r="H9" s="15"/>
      <c r="I9" s="15"/>
      <c r="J9" s="15"/>
      <c r="K9" s="29"/>
      <c r="L9" s="15"/>
      <c r="M9" s="29"/>
      <c r="N9" s="15"/>
      <c r="O9" s="29"/>
      <c r="P9" s="15"/>
    </row>
    <row r="10" spans="1:16" ht="12.75">
      <c r="A10" s="15"/>
      <c r="B10" s="15"/>
      <c r="C10" s="15"/>
      <c r="D10" s="15"/>
      <c r="E10" s="15"/>
      <c r="F10" s="15"/>
      <c r="G10" s="15"/>
      <c r="H10" s="15"/>
      <c r="I10" s="15"/>
      <c r="J10" s="15"/>
      <c r="K10" s="29"/>
      <c r="L10" s="15"/>
      <c r="M10" s="29"/>
      <c r="N10" s="15"/>
      <c r="O10" s="29"/>
      <c r="P10" s="15"/>
    </row>
    <row r="11" spans="1:16" ht="12.75">
      <c r="A11" s="15"/>
      <c r="B11" s="15"/>
      <c r="C11" s="15" t="s">
        <v>299</v>
      </c>
      <c r="D11" s="15"/>
      <c r="E11" s="15"/>
      <c r="F11" s="15"/>
      <c r="G11" s="15"/>
      <c r="H11" s="15"/>
      <c r="I11" s="15"/>
      <c r="J11" s="15"/>
      <c r="K11" s="29"/>
      <c r="L11" s="15"/>
      <c r="M11" s="29"/>
      <c r="N11" s="15"/>
      <c r="O11" s="29"/>
      <c r="P11" s="15"/>
    </row>
    <row r="12" spans="1:16" ht="12.75">
      <c r="A12" s="15"/>
      <c r="B12" s="15"/>
      <c r="C12" s="15"/>
      <c r="D12" s="15"/>
      <c r="E12" s="15"/>
      <c r="F12" s="15"/>
      <c r="G12" s="15"/>
      <c r="H12" s="15"/>
      <c r="I12" s="15"/>
      <c r="J12" s="15"/>
      <c r="K12" s="29"/>
      <c r="L12" s="15"/>
      <c r="M12" s="29"/>
      <c r="N12" s="15"/>
      <c r="O12" s="29"/>
      <c r="P12" s="15"/>
    </row>
    <row r="13" spans="1:16" ht="12.75">
      <c r="A13" s="15"/>
      <c r="B13" s="15"/>
      <c r="C13" s="33"/>
      <c r="D13" s="33"/>
      <c r="E13" s="33"/>
      <c r="F13" s="33"/>
      <c r="G13" s="33"/>
      <c r="H13" s="33"/>
      <c r="I13" s="33"/>
      <c r="J13" s="33"/>
      <c r="K13" s="190" t="s">
        <v>32</v>
      </c>
      <c r="L13" s="191"/>
      <c r="M13" s="190" t="s">
        <v>3</v>
      </c>
      <c r="N13" s="191"/>
      <c r="O13" s="190" t="s">
        <v>50</v>
      </c>
      <c r="P13" s="33"/>
    </row>
    <row r="14" spans="1:16" ht="12.75">
      <c r="A14" s="15"/>
      <c r="B14" s="15"/>
      <c r="C14" s="191" t="s">
        <v>134</v>
      </c>
      <c r="D14" s="33"/>
      <c r="E14" s="33"/>
      <c r="F14" s="33"/>
      <c r="G14" s="33"/>
      <c r="H14" s="33"/>
      <c r="I14" s="33"/>
      <c r="J14" s="33"/>
      <c r="K14" s="190" t="s">
        <v>16</v>
      </c>
      <c r="L14" s="191"/>
      <c r="M14" s="190" t="s">
        <v>16</v>
      </c>
      <c r="N14" s="191"/>
      <c r="O14" s="190" t="s">
        <v>16</v>
      </c>
      <c r="P14" s="33"/>
    </row>
    <row r="15" spans="1:16" ht="12.75">
      <c r="A15" s="20"/>
      <c r="B15" s="15"/>
      <c r="C15" s="192" t="s">
        <v>4</v>
      </c>
      <c r="D15" s="33"/>
      <c r="E15" s="33"/>
      <c r="F15" s="33"/>
      <c r="G15" s="33"/>
      <c r="H15" s="33"/>
      <c r="I15" s="33"/>
      <c r="J15" s="33"/>
      <c r="K15" s="193"/>
      <c r="L15" s="33"/>
      <c r="M15" s="193"/>
      <c r="N15" s="33"/>
      <c r="O15" s="193"/>
      <c r="P15" s="33"/>
    </row>
    <row r="16" spans="1:16" ht="12.75">
      <c r="A16" s="20"/>
      <c r="B16" s="15"/>
      <c r="C16" s="33" t="s">
        <v>142</v>
      </c>
      <c r="D16" s="33"/>
      <c r="E16" s="33"/>
      <c r="F16" s="33"/>
      <c r="G16" s="33"/>
      <c r="H16" s="33"/>
      <c r="I16" s="33"/>
      <c r="J16" s="33"/>
      <c r="K16" s="193">
        <f>'page 2-BS'!C43-M17</f>
        <v>122.29999999999927</v>
      </c>
      <c r="L16" s="33"/>
      <c r="M16" s="193">
        <v>0</v>
      </c>
      <c r="N16" s="33"/>
      <c r="O16" s="193">
        <f>K16+M16</f>
        <v>122.29999999999927</v>
      </c>
      <c r="P16" s="33"/>
    </row>
    <row r="17" spans="1:16" ht="12.75">
      <c r="A17" s="20"/>
      <c r="B17" s="15"/>
      <c r="C17" s="33" t="s">
        <v>7</v>
      </c>
      <c r="D17" s="33"/>
      <c r="E17" s="33"/>
      <c r="F17" s="33"/>
      <c r="G17" s="33"/>
      <c r="H17" s="33"/>
      <c r="I17" s="33"/>
      <c r="J17" s="33"/>
      <c r="K17" s="193">
        <v>0</v>
      </c>
      <c r="L17" s="33"/>
      <c r="M17" s="193">
        <f>6000+4501</f>
        <v>10501</v>
      </c>
      <c r="N17" s="33"/>
      <c r="O17" s="193">
        <f>K17+M17</f>
        <v>10501</v>
      </c>
      <c r="P17" s="33"/>
    </row>
    <row r="18" spans="1:16" ht="12.75">
      <c r="A18" s="20"/>
      <c r="B18" s="15"/>
      <c r="C18" s="33" t="s">
        <v>6</v>
      </c>
      <c r="D18" s="33"/>
      <c r="E18" s="33"/>
      <c r="F18" s="33"/>
      <c r="G18" s="33"/>
      <c r="H18" s="33"/>
      <c r="I18" s="33"/>
      <c r="J18" s="33"/>
      <c r="K18" s="194">
        <f>'page 2-BS'!C44</f>
        <v>0</v>
      </c>
      <c r="L18" s="33"/>
      <c r="M18" s="194">
        <v>0</v>
      </c>
      <c r="N18" s="33"/>
      <c r="O18" s="194">
        <f>K18+M18</f>
        <v>0</v>
      </c>
      <c r="P18" s="33"/>
    </row>
    <row r="19" spans="1:16" ht="12.75">
      <c r="A19" s="15"/>
      <c r="B19" s="15"/>
      <c r="C19" s="33"/>
      <c r="D19" s="33"/>
      <c r="E19" s="33"/>
      <c r="F19" s="33"/>
      <c r="G19" s="33"/>
      <c r="H19" s="33"/>
      <c r="I19" s="33"/>
      <c r="J19" s="33"/>
      <c r="K19" s="193"/>
      <c r="L19" s="33"/>
      <c r="M19" s="193"/>
      <c r="N19" s="33"/>
      <c r="O19" s="193"/>
      <c r="P19" s="33"/>
    </row>
    <row r="20" spans="1:16" ht="12.75">
      <c r="A20" s="15"/>
      <c r="B20" s="15"/>
      <c r="C20" s="191"/>
      <c r="D20" s="191"/>
      <c r="E20" s="191"/>
      <c r="F20" s="191"/>
      <c r="G20" s="191"/>
      <c r="H20" s="191"/>
      <c r="I20" s="191"/>
      <c r="J20" s="191"/>
      <c r="K20" s="195">
        <f>SUM(K16:K19)</f>
        <v>122.29999999999927</v>
      </c>
      <c r="L20" s="196"/>
      <c r="M20" s="195">
        <f>SUM(M16:M19)</f>
        <v>10501</v>
      </c>
      <c r="N20" s="33"/>
      <c r="O20" s="195">
        <f>SUM(O16:O19)</f>
        <v>10623.3</v>
      </c>
      <c r="P20" s="33"/>
    </row>
    <row r="21" spans="1:16" ht="12.75">
      <c r="A21" s="15"/>
      <c r="B21" s="15"/>
      <c r="C21" s="192" t="s">
        <v>5</v>
      </c>
      <c r="D21" s="191"/>
      <c r="E21" s="191"/>
      <c r="F21" s="191"/>
      <c r="G21" s="191"/>
      <c r="H21" s="191"/>
      <c r="I21" s="191"/>
      <c r="J21" s="191"/>
      <c r="K21" s="195"/>
      <c r="L21" s="196"/>
      <c r="M21" s="190"/>
      <c r="N21" s="33"/>
      <c r="O21" s="195"/>
      <c r="P21" s="33"/>
    </row>
    <row r="22" spans="1:16" ht="12.75">
      <c r="A22" s="15"/>
      <c r="B22" s="15"/>
      <c r="C22" s="33" t="str">
        <f>C16</f>
        <v>Hire Purchase</v>
      </c>
      <c r="D22" s="191"/>
      <c r="E22" s="191"/>
      <c r="F22" s="191"/>
      <c r="G22" s="191"/>
      <c r="H22" s="191"/>
      <c r="I22" s="191"/>
      <c r="J22" s="191"/>
      <c r="K22" s="195">
        <f>'page 2-BS'!C39</f>
        <v>240.46</v>
      </c>
      <c r="L22" s="196"/>
      <c r="M22" s="195">
        <v>0</v>
      </c>
      <c r="N22" s="33"/>
      <c r="O22" s="195">
        <f>M22+K22</f>
        <v>240.46</v>
      </c>
      <c r="P22" s="33"/>
    </row>
    <row r="23" spans="1:16" ht="13.5" thickBot="1">
      <c r="A23" s="15"/>
      <c r="B23" s="15"/>
      <c r="C23" s="191"/>
      <c r="D23" s="191"/>
      <c r="E23" s="191"/>
      <c r="F23" s="191"/>
      <c r="G23" s="191"/>
      <c r="H23" s="191"/>
      <c r="I23" s="191"/>
      <c r="J23" s="191"/>
      <c r="K23" s="197">
        <f>SUM(K20:K22)</f>
        <v>362.7599999999993</v>
      </c>
      <c r="L23" s="196"/>
      <c r="M23" s="197">
        <f>SUM(M20:M22)</f>
        <v>10501</v>
      </c>
      <c r="N23" s="33"/>
      <c r="O23" s="197">
        <f>SUM(O20:O22)</f>
        <v>10863.759999999998</v>
      </c>
      <c r="P23" s="33"/>
    </row>
    <row r="24" spans="1:16" ht="12.75">
      <c r="A24" s="15"/>
      <c r="B24" s="15"/>
      <c r="C24" s="191"/>
      <c r="D24" s="191"/>
      <c r="E24" s="191"/>
      <c r="F24" s="191"/>
      <c r="G24" s="191"/>
      <c r="H24" s="191"/>
      <c r="I24" s="191"/>
      <c r="J24" s="191"/>
      <c r="K24" s="190"/>
      <c r="L24" s="196"/>
      <c r="M24" s="198"/>
      <c r="N24" s="33"/>
      <c r="O24" s="193"/>
      <c r="P24" s="33"/>
    </row>
    <row r="25" spans="1:16" ht="12.75">
      <c r="A25" s="20" t="s">
        <v>27</v>
      </c>
      <c r="B25" s="15"/>
      <c r="C25" s="191" t="s">
        <v>34</v>
      </c>
      <c r="D25" s="191"/>
      <c r="E25" s="191"/>
      <c r="F25" s="191"/>
      <c r="G25" s="191"/>
      <c r="H25" s="191"/>
      <c r="I25" s="191"/>
      <c r="J25" s="191"/>
      <c r="K25" s="190"/>
      <c r="L25" s="33"/>
      <c r="M25" s="190"/>
      <c r="N25" s="33"/>
      <c r="O25" s="193"/>
      <c r="P25" s="15"/>
    </row>
    <row r="26" spans="1:16" ht="12.75">
      <c r="A26" s="15"/>
      <c r="B26" s="15"/>
      <c r="C26" s="33"/>
      <c r="D26" s="33"/>
      <c r="E26" s="33"/>
      <c r="F26" s="33"/>
      <c r="G26" s="33"/>
      <c r="H26" s="33"/>
      <c r="I26" s="33"/>
      <c r="J26" s="33"/>
      <c r="K26" s="193"/>
      <c r="L26" s="33"/>
      <c r="M26" s="193"/>
      <c r="N26" s="33"/>
      <c r="O26" s="193"/>
      <c r="P26" s="15"/>
    </row>
    <row r="27" spans="1:16" ht="12.75">
      <c r="A27" s="15"/>
      <c r="B27" s="15"/>
      <c r="C27" s="33" t="s">
        <v>8</v>
      </c>
      <c r="D27" s="33"/>
      <c r="E27" s="33"/>
      <c r="F27" s="33"/>
      <c r="G27" s="33"/>
      <c r="H27" s="33"/>
      <c r="I27" s="33"/>
      <c r="J27" s="33"/>
      <c r="K27" s="193"/>
      <c r="L27" s="33"/>
      <c r="M27" s="193"/>
      <c r="N27" s="33"/>
      <c r="O27" s="193"/>
      <c r="P27" s="15"/>
    </row>
    <row r="28" spans="1:16" ht="12.75">
      <c r="A28" s="15"/>
      <c r="B28" s="15"/>
      <c r="C28" s="33"/>
      <c r="D28" s="33"/>
      <c r="E28" s="33"/>
      <c r="F28" s="33"/>
      <c r="G28" s="33"/>
      <c r="H28" s="33"/>
      <c r="I28" s="33"/>
      <c r="J28" s="33"/>
      <c r="K28" s="193"/>
      <c r="L28" s="33"/>
      <c r="M28" s="193"/>
      <c r="N28" s="33"/>
      <c r="O28" s="193"/>
      <c r="P28" s="15"/>
    </row>
    <row r="29" spans="1:16" ht="12.75">
      <c r="A29" s="20" t="s">
        <v>29</v>
      </c>
      <c r="B29" s="15"/>
      <c r="C29" s="191" t="s">
        <v>35</v>
      </c>
      <c r="D29" s="33"/>
      <c r="E29" s="33"/>
      <c r="F29" s="33"/>
      <c r="G29" s="33"/>
      <c r="H29" s="33"/>
      <c r="I29" s="33"/>
      <c r="J29" s="33"/>
      <c r="K29" s="193"/>
      <c r="L29" s="33"/>
      <c r="M29" s="193"/>
      <c r="N29" s="33"/>
      <c r="O29" s="193"/>
      <c r="P29" s="15"/>
    </row>
    <row r="30" spans="1:16" ht="12.75">
      <c r="A30" s="15"/>
      <c r="B30" s="15"/>
      <c r="C30" s="33"/>
      <c r="D30" s="33"/>
      <c r="E30" s="33"/>
      <c r="F30" s="33"/>
      <c r="G30" s="33"/>
      <c r="H30" s="33"/>
      <c r="I30" s="33"/>
      <c r="J30" s="33"/>
      <c r="K30" s="193"/>
      <c r="L30" s="33"/>
      <c r="M30" s="193"/>
      <c r="N30" s="33"/>
      <c r="O30" s="193"/>
      <c r="P30" s="15"/>
    </row>
    <row r="31" spans="1:16" ht="29.25" customHeight="1">
      <c r="A31" s="15"/>
      <c r="B31" s="15"/>
      <c r="C31" s="310" t="s">
        <v>221</v>
      </c>
      <c r="D31" s="310"/>
      <c r="E31" s="310"/>
      <c r="F31" s="310"/>
      <c r="G31" s="310"/>
      <c r="H31" s="310"/>
      <c r="I31" s="310"/>
      <c r="J31" s="310"/>
      <c r="K31" s="310"/>
      <c r="L31" s="310"/>
      <c r="M31" s="310"/>
      <c r="N31" s="310"/>
      <c r="O31" s="310"/>
      <c r="P31" s="39"/>
    </row>
    <row r="32" spans="1:16" ht="12.75">
      <c r="A32" s="15"/>
      <c r="B32" s="15"/>
      <c r="C32" s="15"/>
      <c r="D32" s="15"/>
      <c r="E32" s="15"/>
      <c r="F32" s="15"/>
      <c r="G32" s="15"/>
      <c r="H32" s="15"/>
      <c r="I32" s="15"/>
      <c r="J32" s="15"/>
      <c r="K32" s="29"/>
      <c r="L32" s="15"/>
      <c r="M32" s="29"/>
      <c r="N32" s="15"/>
      <c r="O32" s="29"/>
      <c r="P32" s="15"/>
    </row>
    <row r="33" spans="1:16" ht="12.75">
      <c r="A33" s="20" t="s">
        <v>30</v>
      </c>
      <c r="B33" s="15"/>
      <c r="C33" s="20" t="s">
        <v>9</v>
      </c>
      <c r="D33" s="15"/>
      <c r="E33" s="15"/>
      <c r="F33" s="15"/>
      <c r="G33" s="15"/>
      <c r="H33" s="15"/>
      <c r="I33" s="15"/>
      <c r="J33" s="15"/>
      <c r="K33" s="29"/>
      <c r="L33" s="15"/>
      <c r="M33" s="29"/>
      <c r="N33" s="15"/>
      <c r="O33" s="29"/>
      <c r="P33" s="15"/>
    </row>
    <row r="34" spans="1:16" ht="12.75">
      <c r="A34" s="20"/>
      <c r="B34" s="15"/>
      <c r="C34" s="20"/>
      <c r="D34" s="15"/>
      <c r="E34" s="15"/>
      <c r="F34" s="15"/>
      <c r="G34" s="15"/>
      <c r="H34" s="15"/>
      <c r="I34" s="15"/>
      <c r="J34" s="15"/>
      <c r="K34" s="29"/>
      <c r="L34" s="15"/>
      <c r="M34" s="29"/>
      <c r="N34" s="15"/>
      <c r="O34" s="29"/>
      <c r="P34" s="15"/>
    </row>
    <row r="35" spans="1:16" ht="12.75">
      <c r="A35" s="15"/>
      <c r="B35" s="15"/>
      <c r="C35" s="312" t="s">
        <v>164</v>
      </c>
      <c r="D35" s="312"/>
      <c r="E35" s="312"/>
      <c r="F35" s="312"/>
      <c r="G35" s="312"/>
      <c r="H35" s="312"/>
      <c r="I35" s="312"/>
      <c r="J35" s="312"/>
      <c r="K35" s="312"/>
      <c r="L35" s="312"/>
      <c r="M35" s="312"/>
      <c r="N35" s="312"/>
      <c r="O35" s="312"/>
      <c r="P35" s="312"/>
    </row>
    <row r="36" spans="1:16" ht="12.75">
      <c r="A36" s="15"/>
      <c r="B36" s="15"/>
      <c r="C36" s="15"/>
      <c r="D36" s="15"/>
      <c r="E36" s="15"/>
      <c r="F36" s="15"/>
      <c r="G36" s="15"/>
      <c r="H36" s="15"/>
      <c r="I36" s="15"/>
      <c r="J36" s="15"/>
      <c r="K36" s="29"/>
      <c r="L36" s="15"/>
      <c r="M36" s="29"/>
      <c r="N36" s="15"/>
      <c r="O36" s="29"/>
      <c r="P36" s="15"/>
    </row>
    <row r="37" spans="1:16" ht="12.75">
      <c r="A37" s="20" t="s">
        <v>55</v>
      </c>
      <c r="B37" s="15"/>
      <c r="C37" s="20" t="s">
        <v>84</v>
      </c>
      <c r="D37" s="15"/>
      <c r="E37" s="15"/>
      <c r="F37" s="15"/>
      <c r="G37" s="15"/>
      <c r="H37" s="15"/>
      <c r="I37" s="15"/>
      <c r="J37" s="15"/>
      <c r="K37" s="29"/>
      <c r="L37" s="15"/>
      <c r="M37" s="29"/>
      <c r="N37" s="15"/>
      <c r="O37" s="29"/>
      <c r="P37" s="15"/>
    </row>
    <row r="38" spans="1:16" ht="12.75">
      <c r="A38" s="15"/>
      <c r="B38" s="15"/>
      <c r="C38" s="15"/>
      <c r="D38" s="15"/>
      <c r="E38" s="15"/>
      <c r="F38" s="15"/>
      <c r="G38" s="15"/>
      <c r="H38" s="15"/>
      <c r="I38" s="15"/>
      <c r="J38" s="15"/>
      <c r="K38" s="29"/>
      <c r="L38" s="15"/>
      <c r="M38" s="29"/>
      <c r="N38" s="15"/>
      <c r="O38" s="29"/>
      <c r="P38" s="15"/>
    </row>
    <row r="39" spans="1:16" ht="38.25" customHeight="1">
      <c r="A39" s="15"/>
      <c r="B39" s="15"/>
      <c r="C39" s="310" t="s">
        <v>293</v>
      </c>
      <c r="D39" s="310"/>
      <c r="E39" s="310"/>
      <c r="F39" s="310"/>
      <c r="G39" s="310"/>
      <c r="H39" s="310"/>
      <c r="I39" s="310"/>
      <c r="J39" s="310"/>
      <c r="K39" s="310"/>
      <c r="L39" s="310"/>
      <c r="M39" s="310"/>
      <c r="N39" s="310"/>
      <c r="O39" s="310"/>
      <c r="P39" s="39"/>
    </row>
    <row r="40" spans="1:16" ht="12.75">
      <c r="A40" s="15"/>
      <c r="B40" s="15"/>
      <c r="C40" s="181"/>
      <c r="D40" s="181"/>
      <c r="E40" s="181"/>
      <c r="F40" s="181"/>
      <c r="G40" s="181"/>
      <c r="H40" s="181"/>
      <c r="I40" s="181"/>
      <c r="J40" s="181"/>
      <c r="K40" s="181"/>
      <c r="L40" s="181"/>
      <c r="M40" s="181"/>
      <c r="N40" s="181"/>
      <c r="O40" s="181"/>
      <c r="P40" s="181"/>
    </row>
    <row r="41" spans="1:16" ht="12.75">
      <c r="A41" s="20" t="s">
        <v>165</v>
      </c>
      <c r="B41" s="15"/>
      <c r="C41" s="20" t="s">
        <v>166</v>
      </c>
      <c r="D41" s="15"/>
      <c r="E41" s="15"/>
      <c r="F41" s="15"/>
      <c r="G41" s="15"/>
      <c r="H41" s="15"/>
      <c r="I41" s="15"/>
      <c r="J41" s="15"/>
      <c r="K41" s="29"/>
      <c r="L41" s="15"/>
      <c r="M41" s="29"/>
      <c r="N41" s="15"/>
      <c r="O41" s="29"/>
      <c r="P41" s="15"/>
    </row>
    <row r="42" spans="1:16" ht="12.75">
      <c r="A42" s="20"/>
      <c r="B42" s="15"/>
      <c r="C42" s="20"/>
      <c r="D42" s="15"/>
      <c r="E42" s="15"/>
      <c r="F42" s="15"/>
      <c r="G42" s="15"/>
      <c r="H42" s="15"/>
      <c r="I42" s="15"/>
      <c r="J42" s="15"/>
      <c r="K42" s="29"/>
      <c r="L42" s="15"/>
      <c r="M42" s="29"/>
      <c r="N42" s="15"/>
      <c r="O42" s="29"/>
      <c r="P42" s="15"/>
    </row>
    <row r="43" spans="1:16" ht="12.75">
      <c r="A43" s="20"/>
      <c r="B43" s="15"/>
      <c r="C43" s="15" t="s">
        <v>292</v>
      </c>
      <c r="D43" s="15"/>
      <c r="E43" s="15"/>
      <c r="F43" s="15"/>
      <c r="G43" s="15"/>
      <c r="H43" s="15"/>
      <c r="I43" s="15"/>
      <c r="J43" s="15"/>
      <c r="K43" s="29"/>
      <c r="L43" s="15"/>
      <c r="M43" s="29"/>
      <c r="N43" s="15"/>
      <c r="O43" s="29"/>
      <c r="P43" s="15"/>
    </row>
    <row r="44" spans="1:16" ht="24">
      <c r="A44" s="20"/>
      <c r="B44" s="15"/>
      <c r="C44" s="15"/>
      <c r="D44" s="15"/>
      <c r="E44" s="15"/>
      <c r="F44" s="15"/>
      <c r="G44" s="15"/>
      <c r="H44" s="15"/>
      <c r="I44" s="15"/>
      <c r="J44" s="15"/>
      <c r="K44" s="15"/>
      <c r="L44" s="14"/>
      <c r="M44" s="199" t="s">
        <v>300</v>
      </c>
      <c r="N44" s="14"/>
      <c r="O44" s="199" t="s">
        <v>301</v>
      </c>
      <c r="P44" s="20"/>
    </row>
    <row r="45" spans="1:16" ht="12.75">
      <c r="A45" s="20"/>
      <c r="B45" s="15"/>
      <c r="C45" s="15"/>
      <c r="D45" s="15"/>
      <c r="E45" s="15"/>
      <c r="F45" s="15"/>
      <c r="G45" s="15"/>
      <c r="H45" s="15"/>
      <c r="I45" s="15"/>
      <c r="J45" s="15"/>
      <c r="K45" s="15"/>
      <c r="L45" s="10"/>
      <c r="M45" s="81" t="s">
        <v>16</v>
      </c>
      <c r="N45" s="20"/>
      <c r="O45" s="81" t="s">
        <v>16</v>
      </c>
      <c r="P45" s="20"/>
    </row>
    <row r="46" spans="1:16" ht="12.75">
      <c r="A46" s="20"/>
      <c r="B46" s="15"/>
      <c r="C46" s="15"/>
      <c r="D46" s="15"/>
      <c r="E46" s="15"/>
      <c r="F46" s="15"/>
      <c r="G46" s="15"/>
      <c r="H46" s="15"/>
      <c r="I46" s="15"/>
      <c r="J46" s="15"/>
      <c r="K46" s="15"/>
      <c r="L46" s="10"/>
      <c r="M46" s="81"/>
      <c r="N46" s="20"/>
      <c r="O46" s="81"/>
      <c r="P46" s="20"/>
    </row>
    <row r="47" spans="1:16" ht="12.75">
      <c r="A47" s="20"/>
      <c r="B47" s="15"/>
      <c r="C47" s="15" t="s">
        <v>167</v>
      </c>
      <c r="D47" s="15"/>
      <c r="E47" s="15"/>
      <c r="F47" s="15"/>
      <c r="G47" s="15"/>
      <c r="H47" s="15"/>
      <c r="I47" s="15"/>
      <c r="J47" s="15"/>
      <c r="K47" s="15"/>
      <c r="L47" s="15"/>
      <c r="M47" s="29">
        <f>-127155+3535</f>
        <v>-123620</v>
      </c>
      <c r="N47" s="15"/>
      <c r="O47" s="200">
        <v>-127980</v>
      </c>
      <c r="P47" s="15"/>
    </row>
    <row r="48" spans="1:16" ht="12.75">
      <c r="A48" s="20"/>
      <c r="B48" s="15"/>
      <c r="C48" s="15" t="s">
        <v>168</v>
      </c>
      <c r="D48" s="15"/>
      <c r="E48" s="15"/>
      <c r="F48" s="15"/>
      <c r="G48" s="15"/>
      <c r="H48" s="15"/>
      <c r="I48" s="15"/>
      <c r="J48" s="15"/>
      <c r="K48" s="15"/>
      <c r="L48" s="15"/>
      <c r="M48" s="194">
        <f>O48</f>
        <v>-30663</v>
      </c>
      <c r="N48" s="15"/>
      <c r="O48" s="201">
        <v>-30663</v>
      </c>
      <c r="P48" s="15"/>
    </row>
    <row r="49" spans="1:16" ht="12.75">
      <c r="A49" s="20"/>
      <c r="B49" s="15"/>
      <c r="C49" s="15"/>
      <c r="D49" s="15"/>
      <c r="E49" s="15"/>
      <c r="F49" s="15"/>
      <c r="G49" s="15"/>
      <c r="H49" s="15"/>
      <c r="I49" s="15"/>
      <c r="J49" s="15"/>
      <c r="K49" s="15"/>
      <c r="L49" s="15"/>
      <c r="M49" s="200">
        <f>SUM(M47:M48)</f>
        <v>-154283</v>
      </c>
      <c r="N49" s="15"/>
      <c r="O49" s="200">
        <f>SUM(O47:O48)</f>
        <v>-158643</v>
      </c>
      <c r="P49" s="15"/>
    </row>
    <row r="50" spans="1:16" ht="12.75">
      <c r="A50" s="20"/>
      <c r="B50" s="15"/>
      <c r="C50" s="15" t="s">
        <v>188</v>
      </c>
      <c r="D50" s="15"/>
      <c r="E50" s="15"/>
      <c r="F50" s="15"/>
      <c r="G50" s="15"/>
      <c r="H50" s="15"/>
      <c r="I50" s="15"/>
      <c r="J50" s="15"/>
      <c r="K50" s="15"/>
      <c r="L50" s="15"/>
      <c r="M50" s="29">
        <f>O50</f>
        <v>2850</v>
      </c>
      <c r="N50" s="15"/>
      <c r="O50" s="200">
        <v>2850</v>
      </c>
      <c r="P50" s="15"/>
    </row>
    <row r="51" spans="1:16" ht="13.5" thickBot="1">
      <c r="A51" s="20"/>
      <c r="B51" s="15"/>
      <c r="C51" s="39" t="s">
        <v>169</v>
      </c>
      <c r="D51" s="15"/>
      <c r="E51" s="15"/>
      <c r="F51" s="15"/>
      <c r="G51" s="15"/>
      <c r="H51" s="15"/>
      <c r="I51" s="15"/>
      <c r="J51" s="15"/>
      <c r="K51" s="15"/>
      <c r="L51" s="15"/>
      <c r="M51" s="202">
        <f>SUM(M49:M50)</f>
        <v>-151433</v>
      </c>
      <c r="N51" s="15"/>
      <c r="O51" s="203">
        <f>SUM(O49:O50)</f>
        <v>-155793</v>
      </c>
      <c r="P51" s="15"/>
    </row>
    <row r="52" spans="1:16" ht="12.75">
      <c r="A52" s="20"/>
      <c r="B52" s="15"/>
      <c r="C52" s="15"/>
      <c r="D52" s="15"/>
      <c r="E52" s="15"/>
      <c r="F52" s="15"/>
      <c r="G52" s="15"/>
      <c r="H52" s="15"/>
      <c r="I52" s="15"/>
      <c r="J52" s="15"/>
      <c r="K52" s="15"/>
      <c r="L52" s="15"/>
      <c r="M52" s="29"/>
      <c r="N52" s="15"/>
      <c r="O52" s="200"/>
      <c r="P52" s="15"/>
    </row>
    <row r="53" spans="1:16" ht="12.75">
      <c r="A53" s="15"/>
      <c r="B53" s="15"/>
      <c r="C53" s="15"/>
      <c r="D53" s="15"/>
      <c r="E53" s="15"/>
      <c r="F53" s="15"/>
      <c r="G53" s="15"/>
      <c r="H53" s="15"/>
      <c r="I53" s="15"/>
      <c r="J53" s="15"/>
      <c r="K53" s="15"/>
      <c r="L53" s="15"/>
      <c r="M53" s="29"/>
      <c r="N53" s="15"/>
      <c r="O53" s="29"/>
      <c r="P53" s="15"/>
    </row>
    <row r="54" spans="1:16" ht="12.75">
      <c r="A54" s="15"/>
      <c r="B54" s="15"/>
      <c r="C54" s="15"/>
      <c r="D54" s="15"/>
      <c r="E54" s="15"/>
      <c r="F54" s="15"/>
      <c r="G54" s="15"/>
      <c r="H54" s="15"/>
      <c r="I54" s="15"/>
      <c r="J54" s="15"/>
      <c r="K54" s="15"/>
      <c r="L54" s="15"/>
      <c r="M54" s="29"/>
      <c r="N54" s="15"/>
      <c r="O54" s="29"/>
      <c r="P54" s="15"/>
    </row>
    <row r="55" spans="1:16" ht="12.75">
      <c r="A55" s="15"/>
      <c r="B55" s="15"/>
      <c r="C55" s="15"/>
      <c r="D55" s="15"/>
      <c r="E55" s="15"/>
      <c r="F55" s="15"/>
      <c r="G55" s="15"/>
      <c r="H55" s="15"/>
      <c r="I55" s="15"/>
      <c r="J55" s="15"/>
      <c r="K55" s="29"/>
      <c r="L55" s="15"/>
      <c r="M55" s="29"/>
      <c r="N55" s="15"/>
      <c r="O55" s="29"/>
      <c r="P55" s="15"/>
    </row>
    <row r="56" spans="1:16" ht="12.75">
      <c r="A56" s="15"/>
      <c r="B56" s="15"/>
      <c r="C56" s="15"/>
      <c r="D56" s="15"/>
      <c r="E56" s="15"/>
      <c r="F56" s="15"/>
      <c r="G56" s="15"/>
      <c r="H56" s="15"/>
      <c r="I56" s="15"/>
      <c r="J56" s="15"/>
      <c r="K56" s="29"/>
      <c r="L56" s="15"/>
      <c r="M56" s="29"/>
      <c r="N56" s="15"/>
      <c r="O56" s="29"/>
      <c r="P56" s="15"/>
    </row>
    <row r="57" spans="1:16" ht="12.75">
      <c r="A57" s="20"/>
      <c r="B57" s="15"/>
      <c r="C57" s="15"/>
      <c r="D57" s="15"/>
      <c r="E57" s="15"/>
      <c r="F57" s="15"/>
      <c r="G57" s="15"/>
      <c r="H57" s="15"/>
      <c r="I57" s="15"/>
      <c r="J57" s="15"/>
      <c r="K57" s="29"/>
      <c r="L57" s="15"/>
      <c r="M57" s="29"/>
      <c r="N57" s="15"/>
      <c r="O57" s="29"/>
      <c r="P57" s="15"/>
    </row>
    <row r="58" spans="1:16" ht="12.75">
      <c r="A58" s="15"/>
      <c r="B58" s="15"/>
      <c r="C58" s="15"/>
      <c r="D58" s="15"/>
      <c r="E58" s="15"/>
      <c r="F58" s="15"/>
      <c r="G58" s="15"/>
      <c r="H58" s="15"/>
      <c r="I58" s="15"/>
      <c r="J58" s="15"/>
      <c r="K58" s="29"/>
      <c r="L58" s="15"/>
      <c r="M58" s="29"/>
      <c r="N58" s="15"/>
      <c r="O58" s="29"/>
      <c r="P58" s="15"/>
    </row>
    <row r="59" spans="1:16" ht="12.75">
      <c r="A59" s="15"/>
      <c r="B59" s="15"/>
      <c r="C59" s="15"/>
      <c r="D59" s="15"/>
      <c r="E59" s="15"/>
      <c r="F59" s="15"/>
      <c r="G59" s="15"/>
      <c r="H59" s="15"/>
      <c r="I59" s="15"/>
      <c r="J59" s="15"/>
      <c r="K59" s="29"/>
      <c r="L59" s="15"/>
      <c r="M59" s="29"/>
      <c r="N59" s="15"/>
      <c r="O59" s="29"/>
      <c r="P59" s="15"/>
    </row>
    <row r="60" spans="1:16" ht="12.75">
      <c r="A60" s="204"/>
      <c r="B60" s="15"/>
      <c r="C60" s="15"/>
      <c r="D60" s="15"/>
      <c r="E60" s="15"/>
      <c r="F60" s="15"/>
      <c r="G60" s="15"/>
      <c r="H60" s="15"/>
      <c r="I60" s="15"/>
      <c r="J60" s="15"/>
      <c r="K60" s="29"/>
      <c r="L60" s="15"/>
      <c r="M60" s="29"/>
      <c r="N60" s="15"/>
      <c r="O60" s="29"/>
      <c r="P60" s="15"/>
    </row>
    <row r="61" spans="1:16" ht="12.75">
      <c r="A61" s="15"/>
      <c r="B61" s="15"/>
      <c r="C61" s="15"/>
      <c r="D61" s="15"/>
      <c r="E61" s="15"/>
      <c r="F61" s="15"/>
      <c r="G61" s="15"/>
      <c r="H61" s="15"/>
      <c r="I61" s="15"/>
      <c r="J61" s="15"/>
      <c r="K61" s="29"/>
      <c r="L61" s="15"/>
      <c r="M61" s="29"/>
      <c r="N61" s="15"/>
      <c r="O61" s="29"/>
      <c r="P61" s="15"/>
    </row>
    <row r="62" spans="1:16" ht="12.75">
      <c r="A62" s="15"/>
      <c r="B62" s="15"/>
      <c r="C62" s="15"/>
      <c r="D62" s="15"/>
      <c r="E62" s="15"/>
      <c r="F62" s="15"/>
      <c r="G62" s="15"/>
      <c r="H62" s="15"/>
      <c r="I62" s="15"/>
      <c r="J62" s="15"/>
      <c r="K62" s="29"/>
      <c r="L62" s="15"/>
      <c r="M62" s="29"/>
      <c r="N62" s="15"/>
      <c r="O62" s="29"/>
      <c r="P62" s="15"/>
    </row>
    <row r="63" spans="1:16" ht="12.75">
      <c r="A63" s="15"/>
      <c r="B63" s="15"/>
      <c r="C63" s="15"/>
      <c r="D63" s="15"/>
      <c r="E63" s="15"/>
      <c r="F63" s="15"/>
      <c r="G63" s="15"/>
      <c r="H63" s="15"/>
      <c r="I63" s="15"/>
      <c r="J63" s="15"/>
      <c r="K63" s="29"/>
      <c r="L63" s="15"/>
      <c r="M63" s="29"/>
      <c r="N63" s="15"/>
      <c r="O63" s="29"/>
      <c r="P63" s="15"/>
    </row>
    <row r="64" spans="1:16" ht="12.75">
      <c r="A64" s="15"/>
      <c r="B64" s="15"/>
      <c r="C64" s="15"/>
      <c r="D64" s="15"/>
      <c r="E64" s="15"/>
      <c r="F64" s="15"/>
      <c r="G64" s="15"/>
      <c r="H64" s="15"/>
      <c r="I64" s="15"/>
      <c r="J64" s="15"/>
      <c r="K64" s="29"/>
      <c r="L64" s="15"/>
      <c r="M64" s="29"/>
      <c r="N64" s="15"/>
      <c r="O64" s="29"/>
      <c r="P64" s="15"/>
    </row>
    <row r="65" spans="1:16" ht="12.75">
      <c r="A65" s="15"/>
      <c r="B65" s="15"/>
      <c r="C65" s="15"/>
      <c r="D65" s="15"/>
      <c r="E65" s="15"/>
      <c r="F65" s="15"/>
      <c r="G65" s="15"/>
      <c r="H65" s="15"/>
      <c r="I65" s="15"/>
      <c r="J65" s="15"/>
      <c r="K65" s="29"/>
      <c r="L65" s="15"/>
      <c r="M65" s="29"/>
      <c r="N65" s="15"/>
      <c r="O65" s="29"/>
      <c r="P65" s="15"/>
    </row>
    <row r="66" spans="1:16" ht="12.75">
      <c r="A66" s="15"/>
      <c r="B66" s="15"/>
      <c r="C66" s="15"/>
      <c r="D66" s="15"/>
      <c r="E66" s="15"/>
      <c r="F66" s="15"/>
      <c r="G66" s="15"/>
      <c r="H66" s="15"/>
      <c r="I66" s="15"/>
      <c r="J66" s="15"/>
      <c r="K66" s="29"/>
      <c r="L66" s="15"/>
      <c r="M66" s="29"/>
      <c r="N66" s="15"/>
      <c r="O66" s="29"/>
      <c r="P66" s="15"/>
    </row>
    <row r="67" spans="1:16" ht="12.75">
      <c r="A67" s="15"/>
      <c r="B67" s="15"/>
      <c r="C67" s="15"/>
      <c r="D67" s="15"/>
      <c r="E67" s="15"/>
      <c r="F67" s="15"/>
      <c r="G67" s="15"/>
      <c r="H67" s="15"/>
      <c r="I67" s="15"/>
      <c r="J67" s="15"/>
      <c r="K67" s="29"/>
      <c r="L67" s="15"/>
      <c r="M67" s="29"/>
      <c r="N67" s="15"/>
      <c r="O67" s="29"/>
      <c r="P67" s="15"/>
    </row>
    <row r="68" spans="1:16" ht="12.75">
      <c r="A68" s="15"/>
      <c r="B68" s="15"/>
      <c r="C68" s="15"/>
      <c r="D68" s="15"/>
      <c r="E68" s="15"/>
      <c r="F68" s="15"/>
      <c r="G68" s="15"/>
      <c r="H68" s="15"/>
      <c r="I68" s="15"/>
      <c r="J68" s="15"/>
      <c r="K68" s="29"/>
      <c r="L68" s="15"/>
      <c r="M68" s="29"/>
      <c r="N68" s="15"/>
      <c r="O68" s="29"/>
      <c r="P68" s="15"/>
    </row>
    <row r="69" spans="1:16" ht="12.75">
      <c r="A69" s="15"/>
      <c r="B69" s="15"/>
      <c r="C69" s="15"/>
      <c r="D69" s="15"/>
      <c r="E69" s="15"/>
      <c r="F69" s="15"/>
      <c r="G69" s="15"/>
      <c r="H69" s="15"/>
      <c r="I69" s="15"/>
      <c r="J69" s="15"/>
      <c r="K69" s="29"/>
      <c r="L69" s="15"/>
      <c r="M69" s="29"/>
      <c r="N69" s="15"/>
      <c r="O69" s="29"/>
      <c r="P69" s="15"/>
    </row>
    <row r="70" spans="1:16" ht="12.75">
      <c r="A70" s="15"/>
      <c r="B70" s="15"/>
      <c r="C70" s="15"/>
      <c r="D70" s="15"/>
      <c r="E70" s="15"/>
      <c r="F70" s="15"/>
      <c r="G70" s="15"/>
      <c r="H70" s="15"/>
      <c r="I70" s="15"/>
      <c r="J70" s="15"/>
      <c r="K70" s="29"/>
      <c r="L70" s="15"/>
      <c r="M70" s="29"/>
      <c r="N70" s="15"/>
      <c r="O70" s="29"/>
      <c r="P70" s="15"/>
    </row>
    <row r="71" spans="1:16" ht="12.75">
      <c r="A71" s="15"/>
      <c r="B71" s="15"/>
      <c r="C71" s="15"/>
      <c r="D71" s="15"/>
      <c r="E71" s="15"/>
      <c r="F71" s="15"/>
      <c r="G71" s="15"/>
      <c r="H71" s="15"/>
      <c r="I71" s="15"/>
      <c r="J71" s="15"/>
      <c r="K71" s="29"/>
      <c r="L71" s="15"/>
      <c r="M71" s="29"/>
      <c r="N71" s="15"/>
      <c r="O71" s="29"/>
      <c r="P71" s="15"/>
    </row>
    <row r="72" spans="1:16" ht="12.75">
      <c r="A72" s="15"/>
      <c r="B72" s="15"/>
      <c r="C72" s="15"/>
      <c r="D72" s="15"/>
      <c r="E72" s="15"/>
      <c r="F72" s="15"/>
      <c r="G72" s="15"/>
      <c r="H72" s="15"/>
      <c r="I72" s="15"/>
      <c r="J72" s="15"/>
      <c r="K72" s="29"/>
      <c r="L72" s="15"/>
      <c r="M72" s="29"/>
      <c r="N72" s="15"/>
      <c r="O72" s="29"/>
      <c r="P72" s="15"/>
    </row>
  </sheetData>
  <sheetProtection/>
  <mergeCells count="5">
    <mergeCell ref="A1:P1"/>
    <mergeCell ref="A2:P2"/>
    <mergeCell ref="C31:O31"/>
    <mergeCell ref="C39:O39"/>
    <mergeCell ref="C35:P35"/>
  </mergeCells>
  <printOptions/>
  <pageMargins left="0.6692913385826772" right="0.35433070866141736" top="0.5905511811023623" bottom="0.7480314960629921" header="0.3937007874015748" footer="0.7874015748031497"/>
  <pageSetup firstPageNumber="10" useFirstPageNumber="1" horizontalDpi="600" verticalDpi="600" orientation="portrait" paperSize="9" scale="90" r:id="rId1"/>
  <headerFooter alignWithMargins="0">
    <oddFooter>&amp;C&amp;"Times New Roman,Italic"&amp;8Page &amp;P</oddFooter>
  </headerFooter>
</worksheet>
</file>

<file path=xl/worksheets/sheet2.xml><?xml version="1.0" encoding="utf-8"?>
<worksheet xmlns="http://schemas.openxmlformats.org/spreadsheetml/2006/main" xmlns:r="http://schemas.openxmlformats.org/officeDocument/2006/relationships">
  <dimension ref="A1:H58"/>
  <sheetViews>
    <sheetView view="pageBreakPreview" zoomScaleSheetLayoutView="100" zoomScalePageLayoutView="0" workbookViewId="0" topLeftCell="A1">
      <selection activeCell="A8" sqref="A8"/>
    </sheetView>
  </sheetViews>
  <sheetFormatPr defaultColWidth="9.140625" defaultRowHeight="12.75"/>
  <cols>
    <col min="1" max="1" width="51.140625" style="2" customWidth="1"/>
    <col min="2" max="2" width="10.7109375" style="2" customWidth="1"/>
    <col min="3" max="3" width="12.7109375" style="2" customWidth="1"/>
    <col min="4" max="4" width="3.140625" style="2" hidden="1" customWidth="1"/>
    <col min="5" max="5" width="2.57421875" style="2" customWidth="1"/>
    <col min="6" max="6" width="12.7109375" style="2" customWidth="1"/>
    <col min="7" max="16384" width="9.140625" style="2" customWidth="1"/>
  </cols>
  <sheetData>
    <row r="1" spans="1:6" ht="18.75">
      <c r="A1" s="304" t="str">
        <f>'page 1-IS'!A1:I1</f>
        <v>BINA GOODYEAR BERHAD (18645-H)</v>
      </c>
      <c r="B1" s="304"/>
      <c r="C1" s="304"/>
      <c r="D1" s="304"/>
      <c r="E1" s="304"/>
      <c r="F1" s="304"/>
    </row>
    <row r="2" spans="1:6" ht="12.75">
      <c r="A2" s="305" t="s">
        <v>14</v>
      </c>
      <c r="B2" s="305"/>
      <c r="C2" s="305"/>
      <c r="D2" s="305"/>
      <c r="E2" s="305"/>
      <c r="F2" s="305"/>
    </row>
    <row r="4" spans="1:2" ht="14.25">
      <c r="A4" s="5" t="str">
        <f>'page 1-IS'!A4</f>
        <v>Interim report for the financial period ended 31 March 2014</v>
      </c>
      <c r="B4" s="5"/>
    </row>
    <row r="5" spans="1:2" ht="12.75">
      <c r="A5" s="7" t="s">
        <v>43</v>
      </c>
      <c r="B5" s="7"/>
    </row>
    <row r="6" spans="1:6" s="4" customFormat="1" ht="12.75">
      <c r="A6" s="58"/>
      <c r="B6" s="58"/>
      <c r="C6" s="58"/>
      <c r="D6" s="58"/>
      <c r="E6" s="58"/>
      <c r="F6" s="58"/>
    </row>
    <row r="7" spans="1:2" ht="12.75">
      <c r="A7" s="6" t="s">
        <v>155</v>
      </c>
      <c r="B7" s="6"/>
    </row>
    <row r="9" spans="3:6" s="15" customFormat="1" ht="48">
      <c r="C9" s="59" t="s">
        <v>236</v>
      </c>
      <c r="D9" s="59"/>
      <c r="E9" s="14"/>
      <c r="F9" s="59" t="s">
        <v>237</v>
      </c>
    </row>
    <row r="10" spans="3:6" s="15" customFormat="1" ht="12">
      <c r="C10" s="59" t="s">
        <v>163</v>
      </c>
      <c r="D10" s="59"/>
      <c r="E10" s="14"/>
      <c r="F10" s="59" t="s">
        <v>100</v>
      </c>
    </row>
    <row r="11" spans="3:6" s="15" customFormat="1" ht="12">
      <c r="C11" s="18" t="str">
        <f>'page 1-IS'!G12</f>
        <v>31/03/14</v>
      </c>
      <c r="D11" s="60" t="s">
        <v>65</v>
      </c>
      <c r="E11" s="14"/>
      <c r="F11" s="60" t="s">
        <v>206</v>
      </c>
    </row>
    <row r="12" spans="3:6" s="15" customFormat="1" ht="12">
      <c r="C12" s="14" t="s">
        <v>16</v>
      </c>
      <c r="D12" s="14" t="s">
        <v>16</v>
      </c>
      <c r="E12" s="14"/>
      <c r="F12" s="14" t="s">
        <v>16</v>
      </c>
    </row>
    <row r="13" spans="3:6" s="15" customFormat="1" ht="12">
      <c r="C13" s="61"/>
      <c r="D13" s="61" t="s">
        <v>44</v>
      </c>
      <c r="E13" s="14"/>
      <c r="F13" s="61"/>
    </row>
    <row r="14" spans="1:2" s="15" customFormat="1" ht="12">
      <c r="A14" s="20" t="s">
        <v>72</v>
      </c>
      <c r="B14" s="20"/>
    </row>
    <row r="15" spans="1:2" s="15" customFormat="1" ht="12">
      <c r="A15" s="20"/>
      <c r="B15" s="20"/>
    </row>
    <row r="16" spans="1:2" s="15" customFormat="1" ht="12">
      <c r="A16" s="20" t="s">
        <v>73</v>
      </c>
      <c r="B16" s="20"/>
    </row>
    <row r="17" spans="1:6" s="15" customFormat="1" ht="12">
      <c r="A17" s="15" t="s">
        <v>74</v>
      </c>
      <c r="C17" s="62">
        <v>1600.6</v>
      </c>
      <c r="D17" s="44">
        <v>54130</v>
      </c>
      <c r="E17" s="44"/>
      <c r="F17" s="62">
        <v>1963</v>
      </c>
    </row>
    <row r="18" spans="1:6" s="15" customFormat="1" ht="12">
      <c r="A18" s="20"/>
      <c r="B18" s="20"/>
      <c r="C18" s="44">
        <f>SUM(C17:C17)</f>
        <v>1600.6</v>
      </c>
      <c r="D18" s="44"/>
      <c r="E18" s="44"/>
      <c r="F18" s="44">
        <f>SUM(F17:F17)</f>
        <v>1963</v>
      </c>
    </row>
    <row r="19" spans="1:6" s="15" customFormat="1" ht="12">
      <c r="A19" s="20"/>
      <c r="B19" s="20"/>
      <c r="C19" s="44"/>
      <c r="D19" s="44"/>
      <c r="E19" s="44"/>
      <c r="F19" s="44"/>
    </row>
    <row r="20" spans="1:6" s="15" customFormat="1" ht="12">
      <c r="A20" s="20" t="s">
        <v>38</v>
      </c>
      <c r="B20" s="20"/>
      <c r="C20" s="44"/>
      <c r="D20" s="44"/>
      <c r="E20" s="44"/>
      <c r="F20" s="44"/>
    </row>
    <row r="21" spans="1:6" s="15" customFormat="1" ht="12">
      <c r="A21" s="63" t="s">
        <v>98</v>
      </c>
      <c r="B21" s="63"/>
      <c r="C21" s="64">
        <f>16663.6+4501</f>
        <v>21164.6</v>
      </c>
      <c r="D21" s="65" t="e">
        <f>+#REF!-32</f>
        <v>#REF!</v>
      </c>
      <c r="E21" s="44"/>
      <c r="F21" s="64">
        <f>15868+295+4501</f>
        <v>20664</v>
      </c>
    </row>
    <row r="22" spans="1:6" s="15" customFormat="1" ht="12">
      <c r="A22" s="63" t="s">
        <v>66</v>
      </c>
      <c r="B22" s="63"/>
      <c r="C22" s="65">
        <v>0</v>
      </c>
      <c r="D22" s="65">
        <v>5000</v>
      </c>
      <c r="E22" s="44"/>
      <c r="F22" s="65">
        <v>170</v>
      </c>
    </row>
    <row r="23" spans="1:6" s="15" customFormat="1" ht="12">
      <c r="A23" s="63" t="s">
        <v>99</v>
      </c>
      <c r="B23" s="63"/>
      <c r="C23" s="65">
        <v>1981.6</v>
      </c>
      <c r="D23" s="65">
        <v>106981</v>
      </c>
      <c r="E23" s="44"/>
      <c r="F23" s="65">
        <f>1050+541</f>
        <v>1591</v>
      </c>
    </row>
    <row r="24" spans="3:6" s="15" customFormat="1" ht="12">
      <c r="C24" s="66">
        <f>SUM(C21:C23)</f>
        <v>23146.199999999997</v>
      </c>
      <c r="D24" s="66">
        <v>505945</v>
      </c>
      <c r="E24" s="44"/>
      <c r="F24" s="66">
        <f>SUM(F21:F23)</f>
        <v>22425</v>
      </c>
    </row>
    <row r="25" spans="1:6" s="15" customFormat="1" ht="12">
      <c r="A25" s="20"/>
      <c r="B25" s="20"/>
      <c r="C25" s="44"/>
      <c r="D25" s="44"/>
      <c r="E25" s="44"/>
      <c r="F25" s="44"/>
    </row>
    <row r="26" spans="1:6" s="15" customFormat="1" ht="12.75" thickBot="1">
      <c r="A26" s="20" t="s">
        <v>75</v>
      </c>
      <c r="B26" s="20"/>
      <c r="C26" s="67">
        <f>C18+C24</f>
        <v>24746.799999999996</v>
      </c>
      <c r="D26" s="67">
        <v>0</v>
      </c>
      <c r="E26" s="44"/>
      <c r="F26" s="67">
        <f>+F18+F24</f>
        <v>24388</v>
      </c>
    </row>
    <row r="27" spans="1:6" s="15" customFormat="1" ht="12">
      <c r="A27" s="20"/>
      <c r="B27" s="20"/>
      <c r="C27" s="52"/>
      <c r="D27" s="52"/>
      <c r="E27" s="52"/>
      <c r="F27" s="52"/>
    </row>
    <row r="28" spans="1:6" s="15" customFormat="1" ht="12">
      <c r="A28" s="20" t="s">
        <v>76</v>
      </c>
      <c r="B28" s="20"/>
      <c r="C28" s="51"/>
      <c r="D28" s="51"/>
      <c r="E28" s="52"/>
      <c r="F28" s="52"/>
    </row>
    <row r="29" spans="1:8" ht="12.75">
      <c r="A29" s="20"/>
      <c r="B29" s="20"/>
      <c r="C29" s="52"/>
      <c r="D29" s="52"/>
      <c r="E29" s="52"/>
      <c r="F29" s="52"/>
      <c r="G29" s="15"/>
      <c r="H29" s="15"/>
    </row>
    <row r="30" spans="1:8" ht="12.75">
      <c r="A30" s="20" t="s">
        <v>77</v>
      </c>
      <c r="B30" s="20"/>
      <c r="C30" s="52"/>
      <c r="D30" s="52"/>
      <c r="E30" s="52"/>
      <c r="F30" s="52"/>
      <c r="G30" s="15"/>
      <c r="H30" s="15"/>
    </row>
    <row r="31" spans="1:8" ht="12.75">
      <c r="A31" s="68" t="s">
        <v>78</v>
      </c>
      <c r="B31" s="68"/>
      <c r="C31" s="44">
        <v>50880</v>
      </c>
      <c r="D31" s="44">
        <v>332668</v>
      </c>
      <c r="E31" s="44"/>
      <c r="F31" s="44">
        <v>50880</v>
      </c>
      <c r="G31" s="69"/>
      <c r="H31" s="69"/>
    </row>
    <row r="32" spans="1:8" ht="12.75">
      <c r="A32" s="68" t="s">
        <v>79</v>
      </c>
      <c r="B32" s="68"/>
      <c r="C32" s="44">
        <v>7297</v>
      </c>
      <c r="D32" s="44">
        <v>1073907</v>
      </c>
      <c r="E32" s="44"/>
      <c r="F32" s="44">
        <v>7297</v>
      </c>
      <c r="G32" s="69"/>
      <c r="H32" s="69"/>
    </row>
    <row r="33" spans="1:8" ht="12.75">
      <c r="A33" s="68" t="s">
        <v>179</v>
      </c>
      <c r="B33" s="68"/>
      <c r="C33" s="44">
        <f>+'page 4-changes in Equity'!E18</f>
        <v>-151433.13</v>
      </c>
      <c r="D33" s="44">
        <v>1073907</v>
      </c>
      <c r="E33" s="44"/>
      <c r="F33" s="44">
        <f>-155793</f>
        <v>-155793</v>
      </c>
      <c r="G33" s="69"/>
      <c r="H33" s="69"/>
    </row>
    <row r="34" spans="1:8" ht="12.75">
      <c r="A34" s="20" t="s">
        <v>48</v>
      </c>
      <c r="B34" s="20"/>
      <c r="C34" s="70">
        <f>SUM(C31:C33)</f>
        <v>-93256.13</v>
      </c>
      <c r="D34" s="70">
        <v>3554389</v>
      </c>
      <c r="E34" s="44"/>
      <c r="F34" s="70">
        <f>SUM(F31:F33)</f>
        <v>-97616</v>
      </c>
      <c r="G34" s="69"/>
      <c r="H34" s="71"/>
    </row>
    <row r="35" spans="1:8" ht="12.75">
      <c r="A35" s="24" t="s">
        <v>158</v>
      </c>
      <c r="B35" s="24"/>
      <c r="C35" s="62">
        <v>0</v>
      </c>
      <c r="D35" s="44">
        <v>56634</v>
      </c>
      <c r="E35" s="44"/>
      <c r="F35" s="62">
        <v>0</v>
      </c>
      <c r="G35" s="69"/>
      <c r="H35" s="69"/>
    </row>
    <row r="36" spans="1:8" ht="12.75">
      <c r="A36" s="20" t="s">
        <v>70</v>
      </c>
      <c r="B36" s="20"/>
      <c r="C36" s="47">
        <f>C34+C35</f>
        <v>-93256.13</v>
      </c>
      <c r="D36" s="44"/>
      <c r="E36" s="44"/>
      <c r="F36" s="47">
        <f>+F34+F35</f>
        <v>-97616</v>
      </c>
      <c r="G36" s="69"/>
      <c r="H36" s="69"/>
    </row>
    <row r="37" spans="1:8" ht="12.75">
      <c r="A37" s="20"/>
      <c r="B37" s="20"/>
      <c r="C37" s="44"/>
      <c r="D37" s="44"/>
      <c r="E37" s="44"/>
      <c r="F37" s="44"/>
      <c r="G37" s="69"/>
      <c r="H37" s="69"/>
    </row>
    <row r="38" spans="1:8" ht="12.75">
      <c r="A38" s="20" t="s">
        <v>80</v>
      </c>
      <c r="B38" s="20"/>
      <c r="C38" s="44"/>
      <c r="D38" s="44"/>
      <c r="E38" s="44"/>
      <c r="F38" s="44"/>
      <c r="G38" s="69"/>
      <c r="H38" s="69"/>
    </row>
    <row r="39" spans="1:8" ht="12.75">
      <c r="A39" s="15" t="s">
        <v>103</v>
      </c>
      <c r="B39" s="15"/>
      <c r="C39" s="27">
        <v>240.46</v>
      </c>
      <c r="D39" s="44"/>
      <c r="E39" s="44"/>
      <c r="F39" s="27">
        <f>405</f>
        <v>405</v>
      </c>
      <c r="G39" s="69"/>
      <c r="H39" s="69"/>
    </row>
    <row r="40" spans="1:8" ht="12.75">
      <c r="A40" s="20"/>
      <c r="B40" s="20"/>
      <c r="C40" s="44"/>
      <c r="D40" s="44"/>
      <c r="E40" s="44"/>
      <c r="F40" s="44"/>
      <c r="G40" s="69"/>
      <c r="H40" s="69"/>
    </row>
    <row r="41" spans="1:8" ht="12.75">
      <c r="A41" s="20" t="s">
        <v>40</v>
      </c>
      <c r="B41" s="20"/>
      <c r="C41" s="44"/>
      <c r="D41" s="44"/>
      <c r="E41" s="44"/>
      <c r="F41" s="44"/>
      <c r="G41" s="69"/>
      <c r="H41" s="69"/>
    </row>
    <row r="42" spans="1:8" ht="12.75">
      <c r="A42" s="63" t="s">
        <v>101</v>
      </c>
      <c r="B42" s="63"/>
      <c r="C42" s="64">
        <f>106984.775+154.988</f>
        <v>107139.76299999999</v>
      </c>
      <c r="D42" s="65"/>
      <c r="E42" s="44"/>
      <c r="F42" s="64">
        <f>60494+49414</f>
        <v>109908</v>
      </c>
      <c r="G42" s="69"/>
      <c r="H42" s="69"/>
    </row>
    <row r="43" spans="1:8" ht="12.75">
      <c r="A43" s="63" t="s">
        <v>102</v>
      </c>
      <c r="B43" s="63"/>
      <c r="C43" s="65">
        <f>6000+122.3+4501</f>
        <v>10623.3</v>
      </c>
      <c r="D43" s="65"/>
      <c r="E43" s="44"/>
      <c r="F43" s="65">
        <f>6000+187+4501</f>
        <v>10688</v>
      </c>
      <c r="G43" s="69"/>
      <c r="H43" s="69"/>
    </row>
    <row r="44" spans="1:8" ht="12.75">
      <c r="A44" s="63" t="s">
        <v>57</v>
      </c>
      <c r="B44" s="63"/>
      <c r="C44" s="65">
        <v>0</v>
      </c>
      <c r="D44" s="65"/>
      <c r="E44" s="44"/>
      <c r="F44" s="65">
        <v>1003</v>
      </c>
      <c r="G44" s="69"/>
      <c r="H44" s="69"/>
    </row>
    <row r="45" spans="1:8" ht="12.75">
      <c r="A45" s="15"/>
      <c r="B45" s="15"/>
      <c r="C45" s="66">
        <f>SUM(C42:C44)</f>
        <v>117763.063</v>
      </c>
      <c r="D45" s="66">
        <v>179341</v>
      </c>
      <c r="E45" s="44"/>
      <c r="F45" s="66">
        <f>SUM(F42:F44)</f>
        <v>121599</v>
      </c>
      <c r="G45" s="69"/>
      <c r="H45" s="69"/>
    </row>
    <row r="46" spans="1:8" ht="12.75">
      <c r="A46" s="20" t="s">
        <v>81</v>
      </c>
      <c r="B46" s="20"/>
      <c r="C46" s="62">
        <f>C45+C39</f>
        <v>118003.523</v>
      </c>
      <c r="D46" s="62" t="e">
        <v>#REF!</v>
      </c>
      <c r="E46" s="44"/>
      <c r="F46" s="62">
        <f>F45+F39</f>
        <v>122004</v>
      </c>
      <c r="G46" s="72"/>
      <c r="H46" s="69"/>
    </row>
    <row r="47" spans="1:8" ht="12.75">
      <c r="A47" s="20"/>
      <c r="B47" s="20"/>
      <c r="C47" s="27"/>
      <c r="D47" s="27"/>
      <c r="E47" s="44"/>
      <c r="F47" s="27"/>
      <c r="G47" s="72"/>
      <c r="H47" s="69"/>
    </row>
    <row r="48" spans="1:8" ht="13.5" thickBot="1">
      <c r="A48" s="20" t="s">
        <v>82</v>
      </c>
      <c r="B48" s="20"/>
      <c r="C48" s="67">
        <f>C36+C46</f>
        <v>24747.392999999996</v>
      </c>
      <c r="D48" s="67" t="e">
        <f>D36+D46</f>
        <v>#REF!</v>
      </c>
      <c r="E48" s="27"/>
      <c r="F48" s="67">
        <f>F36+F46</f>
        <v>24388</v>
      </c>
      <c r="G48" s="73">
        <f>G36+G46</f>
        <v>0</v>
      </c>
      <c r="H48" s="73"/>
    </row>
    <row r="49" spans="1:8" ht="12.75">
      <c r="A49" s="15"/>
      <c r="B49" s="15"/>
      <c r="C49" s="52"/>
      <c r="D49" s="52"/>
      <c r="E49" s="52"/>
      <c r="F49" s="52"/>
      <c r="G49" s="72"/>
      <c r="H49" s="69"/>
    </row>
    <row r="50" spans="1:8" ht="12.75">
      <c r="A50" s="15"/>
      <c r="B50" s="15"/>
      <c r="C50" s="29" t="s">
        <v>37</v>
      </c>
      <c r="D50" s="15"/>
      <c r="E50" s="15"/>
      <c r="F50" s="15"/>
      <c r="G50" s="69"/>
      <c r="H50" s="69"/>
    </row>
    <row r="51" spans="1:8" ht="24">
      <c r="A51" s="74" t="s">
        <v>239</v>
      </c>
      <c r="B51" s="74"/>
      <c r="C51" s="75">
        <f>C34/C31</f>
        <v>-1.8328641902515723</v>
      </c>
      <c r="D51" s="75">
        <f>D34/D31</f>
        <v>10.684493248524054</v>
      </c>
      <c r="E51" s="75"/>
      <c r="F51" s="75">
        <f>F34/F31</f>
        <v>-1.9185534591194968</v>
      </c>
      <c r="G51" s="76"/>
      <c r="H51" s="76"/>
    </row>
    <row r="58" spans="1:7" ht="39.75" customHeight="1">
      <c r="A58" s="308" t="s">
        <v>238</v>
      </c>
      <c r="B58" s="308"/>
      <c r="C58" s="308"/>
      <c r="D58" s="308"/>
      <c r="E58" s="308"/>
      <c r="F58" s="308"/>
      <c r="G58" s="308"/>
    </row>
  </sheetData>
  <sheetProtection/>
  <mergeCells count="3">
    <mergeCell ref="A1:F1"/>
    <mergeCell ref="A2:F2"/>
    <mergeCell ref="A58:G58"/>
  </mergeCells>
  <printOptions/>
  <pageMargins left="0.984251968503937" right="0.2362204724409449" top="0.8267716535433072" bottom="0.7480314960629921" header="0.3937007874015748" footer="0.7874015748031497"/>
  <pageSetup firstPageNumber="2" useFirstPageNumber="1" horizontalDpi="600" verticalDpi="600" orientation="portrait" paperSize="9" scale="90" r:id="rId1"/>
  <headerFooter alignWithMargins="0">
    <oddFooter>&amp;C&amp;"Times New Roman,Italic"&amp;8Page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64"/>
  <sheetViews>
    <sheetView view="pageBreakPreview" zoomScaleSheetLayoutView="100" zoomScalePageLayoutView="0" workbookViewId="0" topLeftCell="A25">
      <selection activeCell="B22" sqref="B22"/>
    </sheetView>
  </sheetViews>
  <sheetFormatPr defaultColWidth="8.00390625" defaultRowHeight="12.75"/>
  <cols>
    <col min="1" max="1" width="5.57421875" style="77" customWidth="1"/>
    <col min="2" max="2" width="49.7109375" style="77" customWidth="1"/>
    <col min="3" max="3" width="14.7109375" style="93" customWidth="1"/>
    <col min="4" max="4" width="1.7109375" style="77" customWidth="1"/>
    <col min="5" max="5" width="14.7109375" style="93" customWidth="1"/>
    <col min="6" max="6" width="1.7109375" style="77" customWidth="1"/>
    <col min="7" max="7" width="8.00390625" style="77" customWidth="1"/>
    <col min="8" max="8" width="4.8515625" style="77" customWidth="1"/>
    <col min="9" max="16384" width="8.00390625" style="77" customWidth="1"/>
  </cols>
  <sheetData>
    <row r="1" spans="1:9" ht="18.75">
      <c r="A1" s="309" t="str">
        <f>'page 1-IS'!A1:I1</f>
        <v>BINA GOODYEAR BERHAD (18645-H)</v>
      </c>
      <c r="B1" s="309"/>
      <c r="C1" s="309"/>
      <c r="D1" s="309"/>
      <c r="E1" s="309"/>
      <c r="F1" s="309"/>
      <c r="G1" s="56"/>
      <c r="H1" s="2"/>
      <c r="I1" s="6"/>
    </row>
    <row r="2" spans="1:256" ht="18.75">
      <c r="A2" s="311" t="str">
        <f>'page 2-BS'!A2:F2</f>
        <v>(Incorporated in Malaysia)</v>
      </c>
      <c r="B2" s="311"/>
      <c r="C2" s="311"/>
      <c r="D2" s="311"/>
      <c r="E2" s="311"/>
      <c r="F2" s="311"/>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c r="CR2" s="309"/>
      <c r="CS2" s="309"/>
      <c r="CT2" s="309"/>
      <c r="CU2" s="309"/>
      <c r="CV2" s="309"/>
      <c r="CW2" s="309"/>
      <c r="CX2" s="309"/>
      <c r="CY2" s="309"/>
      <c r="CZ2" s="309"/>
      <c r="DA2" s="309"/>
      <c r="DB2" s="309"/>
      <c r="DC2" s="309"/>
      <c r="DD2" s="309"/>
      <c r="DE2" s="309"/>
      <c r="DF2" s="309"/>
      <c r="DG2" s="309"/>
      <c r="DH2" s="309"/>
      <c r="DI2" s="309"/>
      <c r="DJ2" s="309"/>
      <c r="DK2" s="309"/>
      <c r="DL2" s="309"/>
      <c r="DM2" s="309"/>
      <c r="DN2" s="309"/>
      <c r="DO2" s="309"/>
      <c r="DP2" s="309"/>
      <c r="DQ2" s="309"/>
      <c r="DR2" s="309"/>
      <c r="DS2" s="309"/>
      <c r="DT2" s="309"/>
      <c r="DU2" s="309"/>
      <c r="DV2" s="309"/>
      <c r="DW2" s="309"/>
      <c r="DX2" s="309"/>
      <c r="DY2" s="309"/>
      <c r="DZ2" s="309"/>
      <c r="EA2" s="309"/>
      <c r="EB2" s="309"/>
      <c r="EC2" s="309"/>
      <c r="ED2" s="309"/>
      <c r="EE2" s="309"/>
      <c r="EF2" s="309"/>
      <c r="EG2" s="309"/>
      <c r="EH2" s="309"/>
      <c r="EI2" s="309"/>
      <c r="EJ2" s="309"/>
      <c r="EK2" s="309"/>
      <c r="EL2" s="309"/>
      <c r="EM2" s="309"/>
      <c r="EN2" s="309"/>
      <c r="EO2" s="309"/>
      <c r="EP2" s="309"/>
      <c r="EQ2" s="309"/>
      <c r="ER2" s="309"/>
      <c r="ES2" s="309"/>
      <c r="ET2" s="309"/>
      <c r="EU2" s="309"/>
      <c r="EV2" s="309"/>
      <c r="EW2" s="309"/>
      <c r="EX2" s="309"/>
      <c r="EY2" s="309"/>
      <c r="EZ2" s="309"/>
      <c r="FA2" s="309"/>
      <c r="FB2" s="309"/>
      <c r="FC2" s="309"/>
      <c r="FD2" s="309"/>
      <c r="FE2" s="309"/>
      <c r="FF2" s="309"/>
      <c r="FG2" s="309"/>
      <c r="FH2" s="309"/>
      <c r="FI2" s="309"/>
      <c r="FJ2" s="309"/>
      <c r="FK2" s="309"/>
      <c r="FL2" s="309"/>
      <c r="FM2" s="309"/>
      <c r="FN2" s="309"/>
      <c r="FO2" s="309"/>
      <c r="FP2" s="309"/>
      <c r="FQ2" s="309"/>
      <c r="FR2" s="309"/>
      <c r="FS2" s="309"/>
      <c r="FT2" s="309"/>
      <c r="FU2" s="309"/>
      <c r="FV2" s="309"/>
      <c r="FW2" s="309"/>
      <c r="FX2" s="309"/>
      <c r="FY2" s="309"/>
      <c r="FZ2" s="309"/>
      <c r="GA2" s="309"/>
      <c r="GB2" s="309"/>
      <c r="GC2" s="309"/>
      <c r="GD2" s="309"/>
      <c r="GE2" s="309"/>
      <c r="GF2" s="309"/>
      <c r="GG2" s="309"/>
      <c r="GH2" s="309"/>
      <c r="GI2" s="309"/>
      <c r="GJ2" s="309"/>
      <c r="GK2" s="309"/>
      <c r="GL2" s="309"/>
      <c r="GM2" s="309"/>
      <c r="GN2" s="309"/>
      <c r="GO2" s="309"/>
      <c r="GP2" s="309"/>
      <c r="GQ2" s="309"/>
      <c r="GR2" s="309"/>
      <c r="GS2" s="309"/>
      <c r="GT2" s="309"/>
      <c r="GU2" s="309"/>
      <c r="GV2" s="309"/>
      <c r="GW2" s="309"/>
      <c r="GX2" s="309"/>
      <c r="GY2" s="309"/>
      <c r="GZ2" s="309"/>
      <c r="HA2" s="309"/>
      <c r="HB2" s="309"/>
      <c r="HC2" s="309"/>
      <c r="HD2" s="309"/>
      <c r="HE2" s="309"/>
      <c r="HF2" s="309"/>
      <c r="HG2" s="309"/>
      <c r="HH2" s="309"/>
      <c r="HI2" s="309"/>
      <c r="HJ2" s="309"/>
      <c r="HK2" s="309"/>
      <c r="HL2" s="309"/>
      <c r="HM2" s="309"/>
      <c r="HN2" s="309"/>
      <c r="HO2" s="309"/>
      <c r="HP2" s="309"/>
      <c r="HQ2" s="309"/>
      <c r="HR2" s="309"/>
      <c r="HS2" s="309"/>
      <c r="HT2" s="309"/>
      <c r="HU2" s="309"/>
      <c r="HV2" s="309"/>
      <c r="HW2" s="309"/>
      <c r="HX2" s="309"/>
      <c r="HY2" s="309"/>
      <c r="HZ2" s="309"/>
      <c r="IA2" s="309"/>
      <c r="IB2" s="309"/>
      <c r="IC2" s="309"/>
      <c r="ID2" s="309"/>
      <c r="IE2" s="309"/>
      <c r="IF2" s="309"/>
      <c r="IG2" s="309"/>
      <c r="IH2" s="309"/>
      <c r="II2" s="309"/>
      <c r="IJ2" s="309"/>
      <c r="IK2" s="309"/>
      <c r="IL2" s="309"/>
      <c r="IM2" s="309"/>
      <c r="IN2" s="309"/>
      <c r="IO2" s="309"/>
      <c r="IP2" s="309"/>
      <c r="IQ2" s="309"/>
      <c r="IR2" s="309"/>
      <c r="IS2" s="309"/>
      <c r="IT2" s="309"/>
      <c r="IU2" s="309"/>
      <c r="IV2" s="309"/>
    </row>
    <row r="3" spans="1:256" ht="18.75">
      <c r="A3" s="309"/>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c r="BM3" s="309"/>
      <c r="BN3" s="309"/>
      <c r="BO3" s="309"/>
      <c r="BP3" s="309"/>
      <c r="BQ3" s="309"/>
      <c r="BR3" s="309"/>
      <c r="BS3" s="309"/>
      <c r="BT3" s="309"/>
      <c r="BU3" s="309"/>
      <c r="BV3" s="309"/>
      <c r="BW3" s="309"/>
      <c r="BX3" s="309"/>
      <c r="BY3" s="309"/>
      <c r="BZ3" s="309"/>
      <c r="CA3" s="309"/>
      <c r="CB3" s="309"/>
      <c r="CC3" s="309"/>
      <c r="CD3" s="309"/>
      <c r="CE3" s="309"/>
      <c r="CF3" s="309"/>
      <c r="CG3" s="309"/>
      <c r="CH3" s="309"/>
      <c r="CI3" s="309"/>
      <c r="CJ3" s="309"/>
      <c r="CK3" s="309"/>
      <c r="CL3" s="309"/>
      <c r="CM3" s="309"/>
      <c r="CN3" s="309"/>
      <c r="CO3" s="309"/>
      <c r="CP3" s="309"/>
      <c r="CQ3" s="309"/>
      <c r="CR3" s="309"/>
      <c r="CS3" s="309"/>
      <c r="CT3" s="309"/>
      <c r="CU3" s="309"/>
      <c r="CV3" s="309"/>
      <c r="CW3" s="309"/>
      <c r="CX3" s="309"/>
      <c r="CY3" s="309"/>
      <c r="CZ3" s="309"/>
      <c r="DA3" s="309"/>
      <c r="DB3" s="309"/>
      <c r="DC3" s="309"/>
      <c r="DD3" s="309"/>
      <c r="DE3" s="309"/>
      <c r="DF3" s="309"/>
      <c r="DG3" s="309"/>
      <c r="DH3" s="309"/>
      <c r="DI3" s="309"/>
      <c r="DJ3" s="309"/>
      <c r="DK3" s="309"/>
      <c r="DL3" s="309"/>
      <c r="DM3" s="309"/>
      <c r="DN3" s="309"/>
      <c r="DO3" s="309"/>
      <c r="DP3" s="309"/>
      <c r="DQ3" s="309"/>
      <c r="DR3" s="309"/>
      <c r="DS3" s="309"/>
      <c r="DT3" s="309"/>
      <c r="DU3" s="309"/>
      <c r="DV3" s="309"/>
      <c r="DW3" s="309"/>
      <c r="DX3" s="309"/>
      <c r="DY3" s="309"/>
      <c r="DZ3" s="309"/>
      <c r="EA3" s="309"/>
      <c r="EB3" s="309"/>
      <c r="EC3" s="309"/>
      <c r="ED3" s="309"/>
      <c r="EE3" s="309"/>
      <c r="EF3" s="309"/>
      <c r="EG3" s="309"/>
      <c r="EH3" s="309"/>
      <c r="EI3" s="309"/>
      <c r="EJ3" s="309"/>
      <c r="EK3" s="309"/>
      <c r="EL3" s="309"/>
      <c r="EM3" s="309"/>
      <c r="EN3" s="309"/>
      <c r="EO3" s="309"/>
      <c r="EP3" s="309"/>
      <c r="EQ3" s="309"/>
      <c r="ER3" s="309"/>
      <c r="ES3" s="309"/>
      <c r="ET3" s="309"/>
      <c r="EU3" s="309"/>
      <c r="EV3" s="309"/>
      <c r="EW3" s="309"/>
      <c r="EX3" s="309"/>
      <c r="EY3" s="309"/>
      <c r="EZ3" s="309"/>
      <c r="FA3" s="309"/>
      <c r="FB3" s="309"/>
      <c r="FC3" s="309"/>
      <c r="FD3" s="309"/>
      <c r="FE3" s="309"/>
      <c r="FF3" s="309"/>
      <c r="FG3" s="309"/>
      <c r="FH3" s="309"/>
      <c r="FI3" s="309"/>
      <c r="FJ3" s="309"/>
      <c r="FK3" s="309"/>
      <c r="FL3" s="309"/>
      <c r="FM3" s="309"/>
      <c r="FN3" s="309"/>
      <c r="FO3" s="309"/>
      <c r="FP3" s="309"/>
      <c r="FQ3" s="309"/>
      <c r="FR3" s="309"/>
      <c r="FS3" s="309"/>
      <c r="FT3" s="309"/>
      <c r="FU3" s="309"/>
      <c r="FV3" s="309"/>
      <c r="FW3" s="309"/>
      <c r="FX3" s="309"/>
      <c r="FY3" s="309"/>
      <c r="FZ3" s="309"/>
      <c r="GA3" s="309"/>
      <c r="GB3" s="309"/>
      <c r="GC3" s="309"/>
      <c r="GD3" s="309"/>
      <c r="GE3" s="309"/>
      <c r="GF3" s="309"/>
      <c r="GG3" s="309"/>
      <c r="GH3" s="309"/>
      <c r="GI3" s="309"/>
      <c r="GJ3" s="309"/>
      <c r="GK3" s="309"/>
      <c r="GL3" s="309"/>
      <c r="GM3" s="309"/>
      <c r="GN3" s="309"/>
      <c r="GO3" s="309"/>
      <c r="GP3" s="309"/>
      <c r="GQ3" s="309"/>
      <c r="GR3" s="309"/>
      <c r="GS3" s="309"/>
      <c r="GT3" s="309"/>
      <c r="GU3" s="309"/>
      <c r="GV3" s="309"/>
      <c r="GW3" s="309"/>
      <c r="GX3" s="309"/>
      <c r="GY3" s="309"/>
      <c r="GZ3" s="309"/>
      <c r="HA3" s="309"/>
      <c r="HB3" s="309"/>
      <c r="HC3" s="309"/>
      <c r="HD3" s="309"/>
      <c r="HE3" s="309"/>
      <c r="HF3" s="309"/>
      <c r="HG3" s="309"/>
      <c r="HH3" s="309"/>
      <c r="HI3" s="309"/>
      <c r="HJ3" s="309"/>
      <c r="HK3" s="309"/>
      <c r="HL3" s="309"/>
      <c r="HM3" s="309"/>
      <c r="HN3" s="309"/>
      <c r="HO3" s="309"/>
      <c r="HP3" s="309"/>
      <c r="HQ3" s="309"/>
      <c r="HR3" s="309"/>
      <c r="HS3" s="309"/>
      <c r="HT3" s="309"/>
      <c r="HU3" s="309"/>
      <c r="HV3" s="309"/>
      <c r="HW3" s="309"/>
      <c r="HX3" s="309"/>
      <c r="HY3" s="309"/>
      <c r="HZ3" s="309"/>
      <c r="IA3" s="309"/>
      <c r="IB3" s="309"/>
      <c r="IC3" s="309"/>
      <c r="ID3" s="309"/>
      <c r="IE3" s="309"/>
      <c r="IF3" s="309"/>
      <c r="IG3" s="309"/>
      <c r="IH3" s="309"/>
      <c r="II3" s="309"/>
      <c r="IJ3" s="309"/>
      <c r="IK3" s="309"/>
      <c r="IL3" s="309"/>
      <c r="IM3" s="309"/>
      <c r="IN3" s="309"/>
      <c r="IO3" s="309"/>
      <c r="IP3" s="309"/>
      <c r="IQ3" s="309"/>
      <c r="IR3" s="309"/>
      <c r="IS3" s="309"/>
      <c r="IT3" s="309"/>
      <c r="IU3" s="309"/>
      <c r="IV3" s="309"/>
    </row>
    <row r="4" spans="1:9" ht="14.25">
      <c r="A4" s="5" t="str">
        <f>'page 1-IS'!A4</f>
        <v>Interim report for the financial period ended 31 March 2014</v>
      </c>
      <c r="B4" s="5"/>
      <c r="C4" s="78"/>
      <c r="D4" s="2"/>
      <c r="E4" s="78"/>
      <c r="F4" s="2"/>
      <c r="G4" s="2"/>
      <c r="H4" s="2"/>
      <c r="I4" s="6"/>
    </row>
    <row r="5" spans="1:9" ht="12.75">
      <c r="A5" s="7" t="s">
        <v>43</v>
      </c>
      <c r="B5" s="7"/>
      <c r="C5" s="78"/>
      <c r="D5" s="2"/>
      <c r="E5" s="78"/>
      <c r="F5" s="2"/>
      <c r="G5" s="2"/>
      <c r="H5" s="2"/>
      <c r="I5" s="6"/>
    </row>
    <row r="6" spans="1:9" ht="12.75">
      <c r="A6" s="4"/>
      <c r="B6" s="4"/>
      <c r="C6" s="127"/>
      <c r="D6" s="4"/>
      <c r="E6" s="127"/>
      <c r="F6" s="4"/>
      <c r="G6" s="4"/>
      <c r="H6" s="4"/>
      <c r="I6" s="8"/>
    </row>
    <row r="7" spans="1:9" ht="12.75">
      <c r="A7" s="6" t="s">
        <v>156</v>
      </c>
      <c r="B7" s="6"/>
      <c r="C7" s="78"/>
      <c r="D7" s="2"/>
      <c r="E7" s="78"/>
      <c r="F7" s="2"/>
      <c r="G7" s="2"/>
      <c r="H7" s="2"/>
      <c r="I7" s="2"/>
    </row>
    <row r="8" spans="1:9" ht="12.75">
      <c r="A8" s="6"/>
      <c r="B8" s="6"/>
      <c r="C8" s="78"/>
      <c r="D8" s="2"/>
      <c r="E8" s="78"/>
      <c r="F8" s="2"/>
      <c r="G8" s="2"/>
      <c r="H8" s="2"/>
      <c r="I8" s="2"/>
    </row>
    <row r="9" spans="1:5" s="79" customFormat="1" ht="12.75">
      <c r="A9" s="74"/>
      <c r="B9" s="74"/>
      <c r="C9" s="128" t="s">
        <v>281</v>
      </c>
      <c r="D9" s="129"/>
      <c r="E9" s="128" t="s">
        <v>281</v>
      </c>
    </row>
    <row r="10" spans="1:5" s="79" customFormat="1" ht="12.75">
      <c r="A10" s="74"/>
      <c r="B10" s="74"/>
      <c r="C10" s="128" t="s">
        <v>163</v>
      </c>
      <c r="D10" s="129"/>
      <c r="E10" s="128" t="s">
        <v>163</v>
      </c>
    </row>
    <row r="11" spans="1:5" s="80" customFormat="1" ht="12">
      <c r="A11" s="20"/>
      <c r="B11" s="20"/>
      <c r="C11" s="18" t="str">
        <f>'page 1-IS'!G12</f>
        <v>31/03/14</v>
      </c>
      <c r="D11" s="19"/>
      <c r="E11" s="18" t="str">
        <f>+'page 1-IS'!I12</f>
        <v>31/03/13</v>
      </c>
    </row>
    <row r="12" spans="1:5" s="80" customFormat="1" ht="12">
      <c r="A12" s="20"/>
      <c r="B12" s="20"/>
      <c r="C12" s="81" t="s">
        <v>16</v>
      </c>
      <c r="D12" s="21"/>
      <c r="E12" s="81" t="s">
        <v>16</v>
      </c>
    </row>
    <row r="13" spans="1:5" s="80" customFormat="1" ht="12">
      <c r="A13" s="20" t="s">
        <v>85</v>
      </c>
      <c r="B13" s="20"/>
      <c r="C13" s="44"/>
      <c r="D13" s="82"/>
      <c r="E13" s="44"/>
    </row>
    <row r="14" spans="1:5" s="80" customFormat="1" ht="12">
      <c r="A14" s="15" t="s">
        <v>240</v>
      </c>
      <c r="B14" s="20"/>
      <c r="C14" s="44">
        <f>'page 1-IS'!G22</f>
        <v>-298.0299999999995</v>
      </c>
      <c r="D14" s="82"/>
      <c r="E14" s="44">
        <f>'page 1-IS'!I22</f>
        <v>-44398</v>
      </c>
    </row>
    <row r="15" spans="1:5" s="80" customFormat="1" ht="12">
      <c r="A15" s="15" t="s">
        <v>189</v>
      </c>
      <c r="B15" s="20"/>
      <c r="C15" s="62">
        <f>'page 1-IS'!G36</f>
        <v>4657.9</v>
      </c>
      <c r="D15" s="82"/>
      <c r="E15" s="62">
        <v>-57276</v>
      </c>
    </row>
    <row r="16" spans="1:5" s="80" customFormat="1" ht="12">
      <c r="A16" s="15" t="s">
        <v>241</v>
      </c>
      <c r="B16" s="15"/>
      <c r="C16" s="44">
        <f>SUM(C14:C15)</f>
        <v>4359.87</v>
      </c>
      <c r="D16" s="82"/>
      <c r="E16" s="44">
        <f>SUM(E14:E15)</f>
        <v>-101674</v>
      </c>
    </row>
    <row r="17" spans="1:5" s="80" customFormat="1" ht="12">
      <c r="A17" s="15"/>
      <c r="B17" s="15"/>
      <c r="C17" s="44"/>
      <c r="D17" s="82"/>
      <c r="E17" s="44"/>
    </row>
    <row r="18" spans="1:5" s="80" customFormat="1" ht="12">
      <c r="A18" s="83" t="s">
        <v>143</v>
      </c>
      <c r="B18" s="15"/>
      <c r="C18" s="44"/>
      <c r="D18" s="82"/>
      <c r="E18" s="44"/>
    </row>
    <row r="19" spans="1:7" s="80" customFormat="1" ht="12">
      <c r="A19" s="84" t="s">
        <v>90</v>
      </c>
      <c r="B19" s="15"/>
      <c r="C19" s="44">
        <v>225.87</v>
      </c>
      <c r="D19" s="82"/>
      <c r="E19" s="44">
        <v>674</v>
      </c>
      <c r="G19" s="85"/>
    </row>
    <row r="20" spans="1:7" s="80" customFormat="1" ht="12">
      <c r="A20" s="84" t="s">
        <v>180</v>
      </c>
      <c r="B20" s="15"/>
      <c r="C20" s="265">
        <v>-2997.38</v>
      </c>
      <c r="D20" s="82"/>
      <c r="E20" s="44">
        <v>-142</v>
      </c>
      <c r="G20" s="85"/>
    </row>
    <row r="21" spans="1:7" s="80" customFormat="1" ht="12">
      <c r="A21" s="84" t="s">
        <v>280</v>
      </c>
      <c r="B21" s="15"/>
      <c r="C21" s="265">
        <v>7.839</v>
      </c>
      <c r="D21" s="82"/>
      <c r="E21" s="44"/>
      <c r="G21" s="85"/>
    </row>
    <row r="22" spans="1:7" s="80" customFormat="1" ht="12">
      <c r="A22" s="84" t="s">
        <v>217</v>
      </c>
      <c r="B22" s="15"/>
      <c r="C22" s="265">
        <v>-28.643</v>
      </c>
      <c r="D22" s="82"/>
      <c r="E22" s="44">
        <v>-449</v>
      </c>
      <c r="G22" s="85"/>
    </row>
    <row r="23" spans="1:7" s="80" customFormat="1" ht="12">
      <c r="A23" s="86" t="s">
        <v>46</v>
      </c>
      <c r="B23" s="15"/>
      <c r="C23" s="265">
        <v>606.885</v>
      </c>
      <c r="D23" s="82"/>
      <c r="E23" s="44">
        <v>814</v>
      </c>
      <c r="G23" s="85"/>
    </row>
    <row r="24" spans="1:7" s="80" customFormat="1" ht="12">
      <c r="A24" s="84" t="s">
        <v>275</v>
      </c>
      <c r="B24" s="15"/>
      <c r="C24" s="265"/>
      <c r="D24" s="82"/>
      <c r="E24" s="44">
        <v>544</v>
      </c>
      <c r="G24" s="85"/>
    </row>
    <row r="25" spans="1:7" s="80" customFormat="1" ht="12">
      <c r="A25" s="84" t="s">
        <v>190</v>
      </c>
      <c r="B25" s="15"/>
      <c r="C25" s="265">
        <v>0</v>
      </c>
      <c r="D25" s="82"/>
      <c r="E25" s="44">
        <v>30664</v>
      </c>
      <c r="G25" s="85"/>
    </row>
    <row r="26" spans="1:7" s="80" customFormat="1" ht="12">
      <c r="A26" s="84" t="s">
        <v>151</v>
      </c>
      <c r="B26" s="15"/>
      <c r="C26" s="265">
        <v>0</v>
      </c>
      <c r="D26" s="82"/>
      <c r="E26" s="44">
        <v>8604</v>
      </c>
      <c r="G26" s="85"/>
    </row>
    <row r="27" spans="1:5" s="80" customFormat="1" ht="12">
      <c r="A27" s="15" t="s">
        <v>181</v>
      </c>
      <c r="B27" s="15"/>
      <c r="C27" s="299">
        <f>SUM(C16:C26)</f>
        <v>2174.441</v>
      </c>
      <c r="D27" s="82"/>
      <c r="E27" s="70">
        <f>SUM(E16:E26)</f>
        <v>-60965</v>
      </c>
    </row>
    <row r="28" spans="1:5" s="80" customFormat="1" ht="12">
      <c r="A28" s="15"/>
      <c r="B28" s="15"/>
      <c r="C28" s="237"/>
      <c r="D28" s="82"/>
      <c r="E28" s="27"/>
    </row>
    <row r="29" spans="1:5" s="80" customFormat="1" ht="12">
      <c r="A29" s="84" t="s">
        <v>144</v>
      </c>
      <c r="B29" s="15"/>
      <c r="C29" s="237">
        <v>-501</v>
      </c>
      <c r="D29" s="82"/>
      <c r="E29" s="27">
        <v>61410</v>
      </c>
    </row>
    <row r="30" spans="1:5" s="80" customFormat="1" ht="12">
      <c r="A30" s="84" t="s">
        <v>47</v>
      </c>
      <c r="B30" s="15"/>
      <c r="C30" s="237">
        <v>0</v>
      </c>
      <c r="D30" s="82"/>
      <c r="E30" s="27">
        <v>808</v>
      </c>
    </row>
    <row r="31" spans="1:5" s="80" customFormat="1" ht="12">
      <c r="A31" s="84" t="s">
        <v>145</v>
      </c>
      <c r="B31" s="15"/>
      <c r="C31" s="237">
        <v>-2768.17</v>
      </c>
      <c r="D31" s="82"/>
      <c r="E31" s="27">
        <v>8919</v>
      </c>
    </row>
    <row r="32" spans="1:9" s="80" customFormat="1" ht="12">
      <c r="A32" s="68" t="s">
        <v>220</v>
      </c>
      <c r="B32" s="68"/>
      <c r="C32" s="299">
        <f>SUM(C27:C31)</f>
        <v>-1094.7290000000003</v>
      </c>
      <c r="D32" s="82"/>
      <c r="E32" s="70">
        <f>SUM(E27:E31)</f>
        <v>10172</v>
      </c>
      <c r="I32" s="80" t="s">
        <v>37</v>
      </c>
    </row>
    <row r="33" spans="1:7" s="80" customFormat="1" ht="12">
      <c r="A33" s="86" t="s">
        <v>91</v>
      </c>
      <c r="B33" s="68"/>
      <c r="C33" s="237">
        <f>-C22</f>
        <v>28.643</v>
      </c>
      <c r="D33" s="82"/>
      <c r="E33" s="27">
        <v>325</v>
      </c>
      <c r="G33" s="85"/>
    </row>
    <row r="34" spans="1:9" s="80" customFormat="1" ht="12">
      <c r="A34" s="86" t="s">
        <v>92</v>
      </c>
      <c r="B34" s="68"/>
      <c r="C34" s="237">
        <f>-C23</f>
        <v>-606.885</v>
      </c>
      <c r="D34" s="82"/>
      <c r="E34" s="27">
        <v>-649</v>
      </c>
      <c r="G34" s="85"/>
      <c r="I34" s="80" t="s">
        <v>37</v>
      </c>
    </row>
    <row r="35" spans="1:7" s="80" customFormat="1" ht="12">
      <c r="A35" s="84" t="s">
        <v>276</v>
      </c>
      <c r="B35" s="68"/>
      <c r="C35" s="237">
        <v>170</v>
      </c>
      <c r="D35" s="82"/>
      <c r="E35" s="27">
        <v>17</v>
      </c>
      <c r="G35" s="85"/>
    </row>
    <row r="36" spans="1:5" s="80" customFormat="1" ht="12">
      <c r="A36" s="87" t="s">
        <v>219</v>
      </c>
      <c r="B36" s="87"/>
      <c r="C36" s="270">
        <f>SUM(C32:C35)</f>
        <v>-1502.9710000000002</v>
      </c>
      <c r="D36" s="82"/>
      <c r="E36" s="47">
        <f>SUM(E32:E35)</f>
        <v>9865</v>
      </c>
    </row>
    <row r="37" spans="1:5" s="80" customFormat="1" ht="12">
      <c r="A37" s="15"/>
      <c r="B37" s="15"/>
      <c r="C37" s="265"/>
      <c r="D37" s="82"/>
      <c r="E37" s="44"/>
    </row>
    <row r="38" spans="1:5" s="80" customFormat="1" ht="12">
      <c r="A38" s="20" t="s">
        <v>86</v>
      </c>
      <c r="B38" s="20"/>
      <c r="C38" s="265"/>
      <c r="D38" s="82"/>
      <c r="E38" s="44"/>
    </row>
    <row r="39" spans="1:5" s="80" customFormat="1" ht="12">
      <c r="A39" s="84" t="s">
        <v>93</v>
      </c>
      <c r="B39" s="63"/>
      <c r="C39" s="44"/>
      <c r="D39" s="82"/>
      <c r="E39" s="44"/>
    </row>
    <row r="40" spans="1:5" s="80" customFormat="1" ht="12">
      <c r="A40" s="88" t="s">
        <v>94</v>
      </c>
      <c r="B40" s="63"/>
      <c r="C40" s="44">
        <v>0</v>
      </c>
      <c r="D40" s="82"/>
      <c r="E40" s="44">
        <v>-22</v>
      </c>
    </row>
    <row r="41" spans="1:7" s="80" customFormat="1" ht="12">
      <c r="A41" s="86" t="s">
        <v>95</v>
      </c>
      <c r="B41" s="63"/>
      <c r="C41" s="44">
        <v>3126.2</v>
      </c>
      <c r="D41" s="82"/>
      <c r="E41" s="44">
        <v>350</v>
      </c>
      <c r="G41" s="85"/>
    </row>
    <row r="42" spans="1:5" s="80" customFormat="1" ht="12">
      <c r="A42" s="87" t="s">
        <v>218</v>
      </c>
      <c r="B42" s="15"/>
      <c r="C42" s="47">
        <f>SUM(C39:C41)</f>
        <v>3126.2</v>
      </c>
      <c r="D42" s="82"/>
      <c r="E42" s="47">
        <f>SUM(E40:E41)</f>
        <v>328</v>
      </c>
    </row>
    <row r="43" spans="1:5" s="80" customFormat="1" ht="12">
      <c r="A43" s="15"/>
      <c r="B43" s="20"/>
      <c r="C43" s="44"/>
      <c r="D43" s="82"/>
      <c r="E43" s="44"/>
    </row>
    <row r="44" spans="1:5" s="80" customFormat="1" ht="12">
      <c r="A44" s="20" t="s">
        <v>87</v>
      </c>
      <c r="B44" s="20"/>
      <c r="C44" s="44"/>
      <c r="D44" s="82"/>
      <c r="E44" s="44"/>
    </row>
    <row r="45" spans="1:7" s="80" customFormat="1" ht="12">
      <c r="A45" s="84" t="s">
        <v>96</v>
      </c>
      <c r="B45" s="68"/>
      <c r="C45" s="44">
        <v>-229.86</v>
      </c>
      <c r="D45" s="82"/>
      <c r="E45" s="44">
        <v>-362</v>
      </c>
      <c r="G45" s="85"/>
    </row>
    <row r="46" spans="1:7" s="80" customFormat="1" ht="12">
      <c r="A46" s="86" t="s">
        <v>97</v>
      </c>
      <c r="B46" s="68"/>
      <c r="C46" s="44">
        <v>0</v>
      </c>
      <c r="D46" s="82"/>
      <c r="E46" s="44">
        <v>-9000</v>
      </c>
      <c r="G46" s="85"/>
    </row>
    <row r="47" spans="1:5" s="80" customFormat="1" ht="12">
      <c r="A47" s="84" t="s">
        <v>148</v>
      </c>
      <c r="B47" s="68"/>
      <c r="C47" s="44">
        <v>750</v>
      </c>
      <c r="D47" s="82"/>
      <c r="E47" s="44">
        <v>549</v>
      </c>
    </row>
    <row r="48" spans="1:7" s="80" customFormat="1" ht="12">
      <c r="A48" s="87" t="s">
        <v>230</v>
      </c>
      <c r="B48" s="15"/>
      <c r="C48" s="47">
        <f>SUM(C45:C47)</f>
        <v>520.14</v>
      </c>
      <c r="D48" s="82"/>
      <c r="E48" s="47">
        <f>SUM(E45:E47)</f>
        <v>-8813</v>
      </c>
      <c r="G48" s="85"/>
    </row>
    <row r="49" spans="1:5" s="80" customFormat="1" ht="12">
      <c r="A49" s="87"/>
      <c r="B49" s="15"/>
      <c r="C49" s="27"/>
      <c r="D49" s="82"/>
      <c r="E49" s="27"/>
    </row>
    <row r="50" spans="1:10" s="80" customFormat="1" ht="12">
      <c r="A50" s="20" t="s">
        <v>191</v>
      </c>
      <c r="B50" s="20"/>
      <c r="C50" s="44">
        <f>C36+C42+C48</f>
        <v>2143.3689999999997</v>
      </c>
      <c r="D50" s="82"/>
      <c r="E50" s="182">
        <v>1379</v>
      </c>
      <c r="G50" s="85"/>
      <c r="H50" s="80" t="s">
        <v>37</v>
      </c>
      <c r="J50" s="80" t="s">
        <v>37</v>
      </c>
    </row>
    <row r="51" spans="1:5" s="80" customFormat="1" ht="12">
      <c r="A51" s="20" t="s">
        <v>13</v>
      </c>
      <c r="B51" s="20"/>
      <c r="C51" s="27">
        <f>-462</f>
        <v>-462</v>
      </c>
      <c r="D51" s="82"/>
      <c r="E51" s="27">
        <v>-1608</v>
      </c>
    </row>
    <row r="52" spans="1:8" ht="12.75" thickBot="1">
      <c r="A52" s="20" t="s">
        <v>88</v>
      </c>
      <c r="C52" s="67">
        <f>C50+C51</f>
        <v>1681.3689999999997</v>
      </c>
      <c r="D52" s="82"/>
      <c r="E52" s="67">
        <f>+E50+E51</f>
        <v>-229</v>
      </c>
      <c r="G52" s="89"/>
      <c r="H52" s="90" t="s">
        <v>37</v>
      </c>
    </row>
    <row r="53" spans="1:5" ht="12">
      <c r="A53" s="20"/>
      <c r="C53" s="27"/>
      <c r="D53" s="82"/>
      <c r="E53" s="27"/>
    </row>
    <row r="54" spans="1:5" ht="12">
      <c r="A54" s="83" t="s">
        <v>104</v>
      </c>
      <c r="C54" s="27"/>
      <c r="D54" s="82"/>
      <c r="E54" s="27"/>
    </row>
    <row r="55" spans="1:5" ht="12">
      <c r="A55" s="15" t="s">
        <v>105</v>
      </c>
      <c r="C55" s="27">
        <v>300</v>
      </c>
      <c r="D55" s="82"/>
      <c r="E55" s="27">
        <v>1489.33</v>
      </c>
    </row>
    <row r="56" spans="1:5" ht="12">
      <c r="A56" s="15" t="s">
        <v>39</v>
      </c>
      <c r="C56" s="62">
        <v>1681</v>
      </c>
      <c r="D56" s="82"/>
      <c r="E56" s="62">
        <v>755.273</v>
      </c>
    </row>
    <row r="57" spans="1:5" ht="12">
      <c r="A57" s="15"/>
      <c r="C57" s="27">
        <f>SUM(C55:C56)</f>
        <v>1981</v>
      </c>
      <c r="D57" s="82"/>
      <c r="E57" s="27">
        <f>SUM(E55:E56)</f>
        <v>2244.603</v>
      </c>
    </row>
    <row r="58" spans="1:9" ht="12">
      <c r="A58" s="15" t="s">
        <v>106</v>
      </c>
      <c r="C58" s="27">
        <f>-'page 2-BS'!C44</f>
        <v>0</v>
      </c>
      <c r="D58" s="82"/>
      <c r="E58" s="27">
        <v>-985</v>
      </c>
      <c r="I58" s="90" t="s">
        <v>37</v>
      </c>
    </row>
    <row r="59" spans="1:5" ht="12">
      <c r="A59" s="80" t="s">
        <v>193</v>
      </c>
      <c r="C59" s="27">
        <f>-C55</f>
        <v>-300</v>
      </c>
      <c r="D59" s="82"/>
      <c r="E59" s="27">
        <v>-1489</v>
      </c>
    </row>
    <row r="60" spans="1:5" ht="12.75" thickBot="1">
      <c r="A60" s="91"/>
      <c r="C60" s="67">
        <f>SUM(C57:C59)</f>
        <v>1681</v>
      </c>
      <c r="D60" s="82"/>
      <c r="E60" s="67">
        <f>SUM(E57:E59)</f>
        <v>-229.39699999999993</v>
      </c>
    </row>
    <row r="61" spans="1:5" ht="12">
      <c r="A61" s="91"/>
      <c r="C61" s="27"/>
      <c r="D61" s="82"/>
      <c r="E61" s="27"/>
    </row>
    <row r="62" spans="1:4" ht="11.25">
      <c r="A62" s="92"/>
      <c r="D62" s="94"/>
    </row>
    <row r="63" spans="1:8" ht="24.75" customHeight="1">
      <c r="A63" s="310" t="s">
        <v>242</v>
      </c>
      <c r="B63" s="310"/>
      <c r="C63" s="310"/>
      <c r="D63" s="310"/>
      <c r="E63" s="310"/>
      <c r="F63" s="95"/>
      <c r="G63" s="95"/>
      <c r="H63" s="96"/>
    </row>
    <row r="64" spans="9:10" ht="12">
      <c r="I64" s="97"/>
      <c r="J64" s="97"/>
    </row>
  </sheetData>
  <sheetProtection/>
  <mergeCells count="104">
    <mergeCell ref="A1:F1"/>
    <mergeCell ref="A2:F2"/>
    <mergeCell ref="G2:K2"/>
    <mergeCell ref="L2:P2"/>
    <mergeCell ref="BE2:BI2"/>
    <mergeCell ref="BJ2:BN2"/>
    <mergeCell ref="AA2:AE2"/>
    <mergeCell ref="AF2:AJ2"/>
    <mergeCell ref="Q2:U2"/>
    <mergeCell ref="V2:Z2"/>
    <mergeCell ref="AK2:AO2"/>
    <mergeCell ref="AP2:AT2"/>
    <mergeCell ref="AU2:AY2"/>
    <mergeCell ref="AZ2:BD2"/>
    <mergeCell ref="CI2:CM2"/>
    <mergeCell ref="CN2:CR2"/>
    <mergeCell ref="BO2:BS2"/>
    <mergeCell ref="BT2:BX2"/>
    <mergeCell ref="BY2:CC2"/>
    <mergeCell ref="CD2:CH2"/>
    <mergeCell ref="DM2:DQ2"/>
    <mergeCell ref="IM2:IQ2"/>
    <mergeCell ref="GY2:HC2"/>
    <mergeCell ref="HD2:HH2"/>
    <mergeCell ref="FU2:FY2"/>
    <mergeCell ref="FZ2:GD2"/>
    <mergeCell ref="IR2:IV2"/>
    <mergeCell ref="HI2:HM2"/>
    <mergeCell ref="HN2:HR2"/>
    <mergeCell ref="HS2:HW2"/>
    <mergeCell ref="HX2:IB2"/>
    <mergeCell ref="IC2:IG2"/>
    <mergeCell ref="IH2:IL2"/>
    <mergeCell ref="GO2:GS2"/>
    <mergeCell ref="GT2:GX2"/>
    <mergeCell ref="FU3:FY3"/>
    <mergeCell ref="EG2:EK2"/>
    <mergeCell ref="EL2:EP2"/>
    <mergeCell ref="FF2:FJ2"/>
    <mergeCell ref="FF3:FJ3"/>
    <mergeCell ref="FA2:FE2"/>
    <mergeCell ref="CS3:CW3"/>
    <mergeCell ref="EB3:EF3"/>
    <mergeCell ref="EG3:EK3"/>
    <mergeCell ref="DW3:EA3"/>
    <mergeCell ref="GE2:GI2"/>
    <mergeCell ref="GJ2:GN2"/>
    <mergeCell ref="DR2:DV2"/>
    <mergeCell ref="CS2:CW2"/>
    <mergeCell ref="CX2:DB2"/>
    <mergeCell ref="DH2:DL2"/>
    <mergeCell ref="FK2:FO2"/>
    <mergeCell ref="FP2:FT2"/>
    <mergeCell ref="FK3:FO3"/>
    <mergeCell ref="DW2:EA2"/>
    <mergeCell ref="EB2:EF2"/>
    <mergeCell ref="DC2:DG2"/>
    <mergeCell ref="EQ2:EU2"/>
    <mergeCell ref="EV2:EZ2"/>
    <mergeCell ref="EL3:EP3"/>
    <mergeCell ref="A3:F3"/>
    <mergeCell ref="G3:K3"/>
    <mergeCell ref="L3:P3"/>
    <mergeCell ref="Q3:U3"/>
    <mergeCell ref="BT3:BX3"/>
    <mergeCell ref="BJ3:BN3"/>
    <mergeCell ref="V3:Z3"/>
    <mergeCell ref="AA3:AE3"/>
    <mergeCell ref="AZ3:BD3"/>
    <mergeCell ref="BE3:BI3"/>
    <mergeCell ref="BO3:BS3"/>
    <mergeCell ref="CD3:CH3"/>
    <mergeCell ref="BY3:CC3"/>
    <mergeCell ref="AF3:AJ3"/>
    <mergeCell ref="AK3:AO3"/>
    <mergeCell ref="AP3:AT3"/>
    <mergeCell ref="AU3:AY3"/>
    <mergeCell ref="CI3:CM3"/>
    <mergeCell ref="FP3:FT3"/>
    <mergeCell ref="CX3:DB3"/>
    <mergeCell ref="DC3:DG3"/>
    <mergeCell ref="DH3:DL3"/>
    <mergeCell ref="DM3:DQ3"/>
    <mergeCell ref="DR3:DV3"/>
    <mergeCell ref="EQ3:EU3"/>
    <mergeCell ref="EV3:EZ3"/>
    <mergeCell ref="CN3:CR3"/>
    <mergeCell ref="A63:E63"/>
    <mergeCell ref="IH3:IL3"/>
    <mergeCell ref="IM3:IQ3"/>
    <mergeCell ref="GT3:GX3"/>
    <mergeCell ref="GY3:HC3"/>
    <mergeCell ref="HD3:HH3"/>
    <mergeCell ref="HI3:HM3"/>
    <mergeCell ref="FZ3:GD3"/>
    <mergeCell ref="GE3:GI3"/>
    <mergeCell ref="FA3:FE3"/>
    <mergeCell ref="GO3:GS3"/>
    <mergeCell ref="GJ3:GN3"/>
    <mergeCell ref="IR3:IV3"/>
    <mergeCell ref="HN3:HR3"/>
    <mergeCell ref="HS3:HW3"/>
    <mergeCell ref="HX3:IB3"/>
    <mergeCell ref="IC3:IG3"/>
  </mergeCells>
  <printOptions/>
  <pageMargins left="0.984251968503937" right="0.2362204724409449" top="0.5905511811023623" bottom="0.4724409448818898" header="0.3937007874015748" footer="0.3937007874015748"/>
  <pageSetup firstPageNumber="3" useFirstPageNumber="1" fitToHeight="1" fitToWidth="1" horizontalDpi="600" verticalDpi="600" orientation="portrait" paperSize="9" scale="97" r:id="rId1"/>
  <headerFooter alignWithMargins="0">
    <oddFooter>&amp;C&amp;"Times New Roman,Italic"&amp;8Page &amp;P</oddFooter>
  </headerFooter>
</worksheet>
</file>

<file path=xl/worksheets/sheet4.xml><?xml version="1.0" encoding="utf-8"?>
<worksheet xmlns="http://schemas.openxmlformats.org/spreadsheetml/2006/main" xmlns:r="http://schemas.openxmlformats.org/officeDocument/2006/relationships">
  <dimension ref="A1:I91"/>
  <sheetViews>
    <sheetView view="pageBreakPreview" zoomScaleSheetLayoutView="100" zoomScalePageLayoutView="0" workbookViewId="0" topLeftCell="A7">
      <selection activeCell="D36" sqref="D36"/>
    </sheetView>
  </sheetViews>
  <sheetFormatPr defaultColWidth="8.00390625" defaultRowHeight="12.75"/>
  <cols>
    <col min="1" max="1" width="2.140625" style="77" customWidth="1"/>
    <col min="2" max="2" width="22.7109375" style="77" customWidth="1"/>
    <col min="3" max="8" width="11.7109375" style="77" customWidth="1"/>
    <col min="9" max="16384" width="8.00390625" style="77" customWidth="1"/>
  </cols>
  <sheetData>
    <row r="1" spans="1:8" s="2" customFormat="1" ht="18.75">
      <c r="A1" s="304" t="str">
        <f>'page 1-IS'!A1:I1</f>
        <v>BINA GOODYEAR BERHAD (18645-H)</v>
      </c>
      <c r="B1" s="304"/>
      <c r="C1" s="304"/>
      <c r="D1" s="304"/>
      <c r="E1" s="304"/>
      <c r="F1" s="304"/>
      <c r="G1" s="304"/>
      <c r="H1" s="304"/>
    </row>
    <row r="2" spans="1:8" s="2" customFormat="1" ht="12.75">
      <c r="A2" s="305" t="s">
        <v>14</v>
      </c>
      <c r="B2" s="305"/>
      <c r="C2" s="305"/>
      <c r="D2" s="305"/>
      <c r="E2" s="305"/>
      <c r="F2" s="305"/>
      <c r="G2" s="305"/>
      <c r="H2" s="305"/>
    </row>
    <row r="3" s="2" customFormat="1" ht="12.75"/>
    <row r="4" spans="1:2" s="2" customFormat="1" ht="14.25">
      <c r="A4" s="5" t="str">
        <f>'page 1-IS'!A4</f>
        <v>Interim report for the financial period ended 31 March 2014</v>
      </c>
      <c r="B4" s="5"/>
    </row>
    <row r="5" spans="1:2" s="2" customFormat="1" ht="12.75">
      <c r="A5" s="7" t="s">
        <v>43</v>
      </c>
      <c r="B5" s="7"/>
    </row>
    <row r="6" s="4" customFormat="1" ht="12.75"/>
    <row r="7" spans="1:2" s="2" customFormat="1" ht="12.75">
      <c r="A7" s="6" t="s">
        <v>157</v>
      </c>
      <c r="B7" s="6"/>
    </row>
    <row r="8" spans="1:8" ht="11.25">
      <c r="A8" s="90"/>
      <c r="B8" s="90"/>
      <c r="C8" s="90"/>
      <c r="D8" s="90"/>
      <c r="E8" s="90"/>
      <c r="F8" s="90"/>
      <c r="G8" s="90"/>
      <c r="H8" s="90"/>
    </row>
    <row r="9" spans="1:8" ht="14.25">
      <c r="A9" s="130" t="s">
        <v>277</v>
      </c>
      <c r="B9" s="6"/>
      <c r="C9" s="90"/>
      <c r="D9" s="90"/>
      <c r="E9" s="90"/>
      <c r="F9" s="90"/>
      <c r="G9" s="90"/>
      <c r="H9" s="90"/>
    </row>
    <row r="10" spans="1:8" ht="12.75">
      <c r="A10" s="6"/>
      <c r="B10" s="6"/>
      <c r="C10" s="90"/>
      <c r="D10" s="90"/>
      <c r="E10" s="90"/>
      <c r="F10" s="90"/>
      <c r="G10" s="90"/>
      <c r="H10" s="90"/>
    </row>
    <row r="11" spans="1:8" ht="12">
      <c r="A11" s="18"/>
      <c r="B11" s="18"/>
      <c r="C11" s="316" t="s">
        <v>83</v>
      </c>
      <c r="D11" s="316"/>
      <c r="E11" s="316"/>
      <c r="F11" s="316"/>
      <c r="G11" s="131"/>
      <c r="H11" s="132"/>
    </row>
    <row r="12" spans="1:8" s="98" customFormat="1" ht="48">
      <c r="A12" s="133" t="s">
        <v>51</v>
      </c>
      <c r="B12" s="14"/>
      <c r="C12" s="134" t="s">
        <v>41</v>
      </c>
      <c r="D12" s="134" t="s">
        <v>42</v>
      </c>
      <c r="E12" s="134" t="s">
        <v>183</v>
      </c>
      <c r="F12" s="134" t="s">
        <v>50</v>
      </c>
      <c r="G12" s="134" t="s">
        <v>233</v>
      </c>
      <c r="H12" s="134" t="s">
        <v>70</v>
      </c>
    </row>
    <row r="13" spans="1:8" s="98" customFormat="1" ht="12.75">
      <c r="A13" s="133"/>
      <c r="B13" s="14"/>
      <c r="C13" s="135"/>
      <c r="D13" s="135"/>
      <c r="E13" s="134"/>
      <c r="F13" s="134"/>
      <c r="G13" s="136"/>
      <c r="H13" s="135"/>
    </row>
    <row r="14" spans="1:9" ht="12">
      <c r="A14" s="99" t="s">
        <v>207</v>
      </c>
      <c r="B14" s="80"/>
      <c r="C14" s="27">
        <v>50880</v>
      </c>
      <c r="D14" s="27">
        <v>7297</v>
      </c>
      <c r="E14" s="27">
        <f>'page 2-BS'!F33</f>
        <v>-155793</v>
      </c>
      <c r="F14" s="27">
        <f>SUM(C14:E14)</f>
        <v>-97616</v>
      </c>
      <c r="G14" s="27">
        <v>0</v>
      </c>
      <c r="H14" s="27">
        <f>F14+G14</f>
        <v>-97616</v>
      </c>
      <c r="I14" s="90"/>
    </row>
    <row r="15" spans="1:9" ht="12">
      <c r="A15" s="90"/>
      <c r="B15" s="80"/>
      <c r="C15" s="27"/>
      <c r="D15" s="27"/>
      <c r="E15" s="27"/>
      <c r="F15" s="27"/>
      <c r="G15" s="27"/>
      <c r="H15" s="32"/>
      <c r="I15" s="90"/>
    </row>
    <row r="16" spans="1:9" s="102" customFormat="1" ht="25.5" customHeight="1">
      <c r="A16" s="314" t="s">
        <v>231</v>
      </c>
      <c r="B16" s="314"/>
      <c r="C16" s="37">
        <v>0</v>
      </c>
      <c r="D16" s="37">
        <v>0</v>
      </c>
      <c r="E16" s="37">
        <f>+'page 1-IS'!G42</f>
        <v>4359.87</v>
      </c>
      <c r="F16" s="100">
        <f>SUM(C16:E16)</f>
        <v>4359.87</v>
      </c>
      <c r="G16" s="32">
        <v>0</v>
      </c>
      <c r="H16" s="32">
        <f>F16+G16</f>
        <v>4359.87</v>
      </c>
      <c r="I16" s="101"/>
    </row>
    <row r="17" spans="1:9" ht="12">
      <c r="A17" s="80"/>
      <c r="B17" s="80"/>
      <c r="C17" s="44"/>
      <c r="D17" s="44"/>
      <c r="E17" s="44"/>
      <c r="F17" s="44"/>
      <c r="G17" s="44"/>
      <c r="H17" s="32">
        <f>F17+G17</f>
        <v>0</v>
      </c>
      <c r="I17" s="90"/>
    </row>
    <row r="18" spans="1:9" ht="12.75" thickBot="1">
      <c r="A18" s="317" t="s">
        <v>278</v>
      </c>
      <c r="B18" s="317"/>
      <c r="C18" s="67">
        <f>SUM(C14:C16)</f>
        <v>50880</v>
      </c>
      <c r="D18" s="67">
        <f>SUM(D14:D16)</f>
        <v>7297</v>
      </c>
      <c r="E18" s="67">
        <f>SUM(E14:E16)</f>
        <v>-151433.13</v>
      </c>
      <c r="F18" s="67">
        <f>SUM(F14:F16)</f>
        <v>-93256.13</v>
      </c>
      <c r="G18" s="67">
        <f>SUM(G14:G17)</f>
        <v>0</v>
      </c>
      <c r="H18" s="67">
        <f>SUM(H14:H17)</f>
        <v>-93256.13</v>
      </c>
      <c r="I18" s="103"/>
    </row>
    <row r="19" spans="1:9" ht="12">
      <c r="A19" s="79"/>
      <c r="B19" s="79"/>
      <c r="C19" s="27"/>
      <c r="D19" s="27"/>
      <c r="E19" s="27"/>
      <c r="F19" s="27"/>
      <c r="G19" s="27"/>
      <c r="H19" s="27"/>
      <c r="I19" s="103"/>
    </row>
    <row r="20" spans="1:9" ht="12">
      <c r="A20" s="79"/>
      <c r="B20" s="79"/>
      <c r="C20" s="27"/>
      <c r="D20" s="27"/>
      <c r="E20" s="27"/>
      <c r="F20" s="27"/>
      <c r="G20" s="27"/>
      <c r="H20" s="27"/>
      <c r="I20" s="103"/>
    </row>
    <row r="21" spans="3:8" s="90" customFormat="1" ht="12">
      <c r="C21" s="85"/>
      <c r="D21" s="85"/>
      <c r="E21" s="85"/>
      <c r="F21" s="85"/>
      <c r="G21" s="85"/>
      <c r="H21" s="85"/>
    </row>
    <row r="22" spans="1:9" s="105" customFormat="1" ht="12">
      <c r="A22" s="80" t="s">
        <v>173</v>
      </c>
      <c r="B22" s="99"/>
      <c r="C22" s="40">
        <v>50880</v>
      </c>
      <c r="D22" s="40">
        <v>7297</v>
      </c>
      <c r="E22" s="40">
        <v>-30557</v>
      </c>
      <c r="F22" s="100">
        <f>SUM(C22:E22)</f>
        <v>27620</v>
      </c>
      <c r="G22" s="40">
        <v>0</v>
      </c>
      <c r="H22" s="40">
        <f>F22+G22</f>
        <v>27620</v>
      </c>
      <c r="I22" s="104"/>
    </row>
    <row r="23" spans="2:8" s="90" customFormat="1" ht="12">
      <c r="B23" s="80"/>
      <c r="C23" s="27"/>
      <c r="D23" s="27"/>
      <c r="E23" s="27"/>
      <c r="F23" s="27"/>
      <c r="G23" s="27"/>
      <c r="H23" s="32"/>
    </row>
    <row r="24" spans="1:8" s="101" customFormat="1" ht="25.5" customHeight="1">
      <c r="A24" s="314" t="s">
        <v>182</v>
      </c>
      <c r="B24" s="314"/>
      <c r="C24" s="37">
        <v>0</v>
      </c>
      <c r="D24" s="37">
        <v>0</v>
      </c>
      <c r="E24" s="37">
        <v>-101771</v>
      </c>
      <c r="F24" s="100">
        <f>SUM(C24:E24)</f>
        <v>-101771</v>
      </c>
      <c r="G24" s="32">
        <v>0</v>
      </c>
      <c r="H24" s="32">
        <f>F24+G24</f>
        <v>-101771</v>
      </c>
    </row>
    <row r="25" spans="1:8" s="90" customFormat="1" ht="12">
      <c r="A25" s="80"/>
      <c r="B25" s="80"/>
      <c r="C25" s="44"/>
      <c r="D25" s="44"/>
      <c r="E25" s="44"/>
      <c r="F25" s="44"/>
      <c r="G25" s="44"/>
      <c r="H25" s="40"/>
    </row>
    <row r="26" spans="1:9" s="90" customFormat="1" ht="12.75" thickBot="1">
      <c r="A26" s="315" t="s">
        <v>279</v>
      </c>
      <c r="B26" s="315"/>
      <c r="C26" s="67">
        <f aca="true" t="shared" si="0" ref="C26:H26">SUM(C22:C24)</f>
        <v>50880</v>
      </c>
      <c r="D26" s="67">
        <f t="shared" si="0"/>
        <v>7297</v>
      </c>
      <c r="E26" s="67">
        <f t="shared" si="0"/>
        <v>-132328</v>
      </c>
      <c r="F26" s="67">
        <f t="shared" si="0"/>
        <v>-74151</v>
      </c>
      <c r="G26" s="67">
        <f t="shared" si="0"/>
        <v>0</v>
      </c>
      <c r="H26" s="67">
        <f t="shared" si="0"/>
        <v>-74151</v>
      </c>
      <c r="I26" s="103"/>
    </row>
    <row r="27" spans="3:9" ht="11.25">
      <c r="C27" s="93"/>
      <c r="D27" s="93"/>
      <c r="E27" s="93"/>
      <c r="F27" s="93"/>
      <c r="G27" s="93"/>
      <c r="H27" s="93"/>
      <c r="I27" s="90"/>
    </row>
    <row r="28" spans="3:9" ht="11.25">
      <c r="C28" s="93"/>
      <c r="D28" s="93"/>
      <c r="E28" s="93"/>
      <c r="F28" s="93"/>
      <c r="G28" s="93"/>
      <c r="H28" s="93"/>
      <c r="I28" s="90"/>
    </row>
    <row r="29" spans="3:9" ht="11.25">
      <c r="C29" s="93"/>
      <c r="D29" s="93"/>
      <c r="E29" s="93"/>
      <c r="F29" s="93"/>
      <c r="G29" s="93"/>
      <c r="H29" s="93"/>
      <c r="I29" s="90"/>
    </row>
    <row r="30" spans="3:9" ht="11.25">
      <c r="C30" s="93"/>
      <c r="D30" s="93"/>
      <c r="E30" s="93"/>
      <c r="F30" s="93"/>
      <c r="G30" s="93"/>
      <c r="H30" s="93"/>
      <c r="I30" s="90"/>
    </row>
    <row r="31" spans="3:9" ht="11.25">
      <c r="C31" s="93"/>
      <c r="D31" s="93"/>
      <c r="E31" s="93"/>
      <c r="F31" s="93"/>
      <c r="G31" s="93"/>
      <c r="H31" s="93"/>
      <c r="I31" s="90"/>
    </row>
    <row r="32" spans="3:9" ht="11.25">
      <c r="C32" s="93"/>
      <c r="D32" s="93"/>
      <c r="E32" s="93"/>
      <c r="F32" s="93"/>
      <c r="G32" s="93"/>
      <c r="H32" s="93"/>
      <c r="I32" s="90"/>
    </row>
    <row r="33" spans="3:9" ht="11.25">
      <c r="C33" s="93"/>
      <c r="D33" s="93"/>
      <c r="E33" s="93"/>
      <c r="F33" s="93"/>
      <c r="G33" s="93"/>
      <c r="H33" s="93"/>
      <c r="I33" s="90"/>
    </row>
    <row r="34" spans="3:9" ht="11.25">
      <c r="C34" s="93"/>
      <c r="D34" s="93"/>
      <c r="E34" s="93"/>
      <c r="F34" s="93"/>
      <c r="G34" s="93"/>
      <c r="H34" s="93"/>
      <c r="I34" s="90"/>
    </row>
    <row r="35" spans="3:9" ht="11.25">
      <c r="C35" s="93"/>
      <c r="D35" s="93"/>
      <c r="E35" s="93"/>
      <c r="F35" s="93"/>
      <c r="G35" s="93"/>
      <c r="H35" s="93"/>
      <c r="I35" s="90"/>
    </row>
    <row r="36" spans="3:9" ht="11.25">
      <c r="C36" s="93"/>
      <c r="D36" s="93"/>
      <c r="E36" s="93"/>
      <c r="F36" s="93"/>
      <c r="G36" s="93"/>
      <c r="H36" s="93"/>
      <c r="I36" s="90"/>
    </row>
    <row r="37" spans="3:9" ht="11.25">
      <c r="C37" s="93"/>
      <c r="D37" s="93"/>
      <c r="E37" s="93"/>
      <c r="F37" s="93"/>
      <c r="G37" s="93"/>
      <c r="H37" s="93"/>
      <c r="I37" s="90"/>
    </row>
    <row r="38" spans="3:9" ht="11.25">
      <c r="C38" s="93"/>
      <c r="D38" s="93"/>
      <c r="E38" s="93"/>
      <c r="F38" s="93"/>
      <c r="G38" s="93"/>
      <c r="H38" s="93"/>
      <c r="I38" s="90"/>
    </row>
    <row r="39" spans="3:9" ht="11.25">
      <c r="C39" s="93"/>
      <c r="D39" s="93"/>
      <c r="E39" s="93"/>
      <c r="F39" s="93"/>
      <c r="G39" s="93"/>
      <c r="H39" s="93"/>
      <c r="I39" s="90"/>
    </row>
    <row r="40" spans="3:9" ht="11.25">
      <c r="C40" s="93"/>
      <c r="D40" s="93"/>
      <c r="E40" s="93"/>
      <c r="F40" s="93"/>
      <c r="G40" s="93"/>
      <c r="H40" s="93"/>
      <c r="I40" s="90"/>
    </row>
    <row r="41" spans="3:9" ht="11.25">
      <c r="C41" s="93"/>
      <c r="D41" s="93"/>
      <c r="E41" s="93"/>
      <c r="F41" s="93"/>
      <c r="G41" s="93"/>
      <c r="H41" s="93"/>
      <c r="I41" s="90"/>
    </row>
    <row r="42" spans="3:9" ht="11.25">
      <c r="C42" s="93"/>
      <c r="D42" s="93"/>
      <c r="E42" s="93"/>
      <c r="F42" s="93"/>
      <c r="G42" s="93"/>
      <c r="H42" s="93"/>
      <c r="I42" s="90"/>
    </row>
    <row r="43" spans="3:9" ht="11.25">
      <c r="C43" s="93"/>
      <c r="D43" s="93"/>
      <c r="E43" s="93"/>
      <c r="F43" s="93"/>
      <c r="G43" s="93"/>
      <c r="H43" s="93"/>
      <c r="I43" s="90"/>
    </row>
    <row r="44" spans="3:9" ht="11.25">
      <c r="C44" s="93"/>
      <c r="D44" s="93"/>
      <c r="E44" s="93"/>
      <c r="F44" s="93"/>
      <c r="G44" s="93"/>
      <c r="H44" s="93"/>
      <c r="I44" s="90"/>
    </row>
    <row r="45" spans="3:9" ht="11.25">
      <c r="C45" s="93"/>
      <c r="D45" s="93"/>
      <c r="E45" s="93"/>
      <c r="F45" s="93"/>
      <c r="G45" s="93"/>
      <c r="H45" s="93"/>
      <c r="I45" s="90"/>
    </row>
    <row r="46" spans="3:9" ht="11.25">
      <c r="C46" s="93"/>
      <c r="D46" s="93"/>
      <c r="E46" s="93"/>
      <c r="F46" s="93"/>
      <c r="G46" s="93"/>
      <c r="H46" s="93"/>
      <c r="I46" s="90"/>
    </row>
    <row r="47" spans="3:9" ht="11.25">
      <c r="C47" s="93"/>
      <c r="D47" s="93"/>
      <c r="E47" s="93"/>
      <c r="F47" s="93"/>
      <c r="G47" s="93"/>
      <c r="H47" s="93"/>
      <c r="I47" s="90"/>
    </row>
    <row r="48" spans="3:9" ht="11.25">
      <c r="C48" s="93"/>
      <c r="D48" s="93"/>
      <c r="E48" s="93"/>
      <c r="F48" s="93"/>
      <c r="G48" s="93"/>
      <c r="H48" s="93"/>
      <c r="I48" s="90"/>
    </row>
    <row r="49" spans="3:9" ht="11.25">
      <c r="C49" s="93"/>
      <c r="D49" s="93"/>
      <c r="E49" s="93"/>
      <c r="F49" s="93"/>
      <c r="G49" s="93"/>
      <c r="H49" s="93"/>
      <c r="I49" s="90"/>
    </row>
    <row r="50" spans="3:9" ht="11.25">
      <c r="C50" s="93"/>
      <c r="D50" s="93"/>
      <c r="E50" s="93"/>
      <c r="F50" s="93"/>
      <c r="G50" s="93"/>
      <c r="H50" s="93"/>
      <c r="I50" s="90"/>
    </row>
    <row r="51" spans="3:9" ht="11.25">
      <c r="C51" s="93"/>
      <c r="D51" s="93"/>
      <c r="E51" s="93"/>
      <c r="F51" s="93"/>
      <c r="G51" s="93"/>
      <c r="H51" s="93"/>
      <c r="I51" s="90"/>
    </row>
    <row r="52" spans="3:9" ht="11.25">
      <c r="C52" s="93"/>
      <c r="D52" s="93"/>
      <c r="E52" s="93"/>
      <c r="F52" s="93"/>
      <c r="G52" s="93"/>
      <c r="H52" s="93"/>
      <c r="I52" s="90"/>
    </row>
    <row r="53" spans="3:9" ht="11.25">
      <c r="C53" s="93"/>
      <c r="D53" s="93"/>
      <c r="E53" s="93"/>
      <c r="F53" s="93"/>
      <c r="G53" s="93"/>
      <c r="H53" s="93"/>
      <c r="I53" s="90"/>
    </row>
    <row r="54" spans="3:9" ht="11.25">
      <c r="C54" s="93"/>
      <c r="D54" s="93"/>
      <c r="E54" s="93"/>
      <c r="F54" s="93"/>
      <c r="G54" s="93"/>
      <c r="H54" s="93"/>
      <c r="I54" s="90"/>
    </row>
    <row r="55" spans="3:9" ht="11.25">
      <c r="C55" s="93"/>
      <c r="D55" s="93"/>
      <c r="E55" s="93"/>
      <c r="F55" s="93"/>
      <c r="G55" s="93"/>
      <c r="H55" s="93"/>
      <c r="I55" s="90"/>
    </row>
    <row r="56" spans="3:9" ht="11.25">
      <c r="C56" s="93"/>
      <c r="D56" s="93"/>
      <c r="E56" s="93"/>
      <c r="F56" s="93"/>
      <c r="G56" s="93"/>
      <c r="H56" s="93"/>
      <c r="I56" s="90"/>
    </row>
    <row r="57" spans="3:9" ht="11.25">
      <c r="C57" s="90"/>
      <c r="D57" s="90"/>
      <c r="E57" s="93" t="s">
        <v>37</v>
      </c>
      <c r="F57" s="93"/>
      <c r="G57" s="93"/>
      <c r="H57" s="93"/>
      <c r="I57" s="90"/>
    </row>
    <row r="58" spans="5:8" ht="11.25">
      <c r="E58" s="89"/>
      <c r="F58" s="89"/>
      <c r="G58" s="89"/>
      <c r="H58" s="89"/>
    </row>
    <row r="60" spans="1:8" s="2" customFormat="1" ht="24.75" customHeight="1">
      <c r="A60" s="312" t="s">
        <v>243</v>
      </c>
      <c r="B60" s="313"/>
      <c r="C60" s="313"/>
      <c r="D60" s="313"/>
      <c r="E60" s="313"/>
      <c r="F60" s="313"/>
      <c r="G60" s="313"/>
      <c r="H60" s="313"/>
    </row>
    <row r="91" ht="11.25">
      <c r="A91" s="106"/>
    </row>
  </sheetData>
  <sheetProtection/>
  <mergeCells count="8">
    <mergeCell ref="A60:H60"/>
    <mergeCell ref="A24:B24"/>
    <mergeCell ref="A26:B26"/>
    <mergeCell ref="A1:H1"/>
    <mergeCell ref="C11:F11"/>
    <mergeCell ref="A2:H2"/>
    <mergeCell ref="A18:B18"/>
    <mergeCell ref="A16:B16"/>
  </mergeCells>
  <printOptions/>
  <pageMargins left="0.984251968503937" right="0.2362204724409449" top="0.8267716535433072" bottom="0.7480314960629921" header="0.3937007874015748" footer="0.7874015748031497"/>
  <pageSetup firstPageNumber="4" useFirstPageNumber="1" horizontalDpi="600" verticalDpi="600" orientation="portrait" paperSize="9" scale="90" r:id="rId1"/>
  <headerFooter alignWithMargins="0">
    <oddFooter>&amp;C&amp;"Times New Roman,Italic"&amp;8Page &amp;P
&amp;R
</oddFooter>
  </headerFooter>
</worksheet>
</file>

<file path=xl/worksheets/sheet5.xml><?xml version="1.0" encoding="utf-8"?>
<worksheet xmlns="http://schemas.openxmlformats.org/spreadsheetml/2006/main" xmlns:r="http://schemas.openxmlformats.org/officeDocument/2006/relationships">
  <dimension ref="A1:E70"/>
  <sheetViews>
    <sheetView view="pageBreakPreview" zoomScaleNormal="115" zoomScaleSheetLayoutView="100" zoomScalePageLayoutView="0" workbookViewId="0" topLeftCell="A4">
      <selection activeCell="C19" sqref="C19"/>
    </sheetView>
  </sheetViews>
  <sheetFormatPr defaultColWidth="9.140625" defaultRowHeight="12.75"/>
  <cols>
    <col min="1" max="1" width="5.7109375" style="2" customWidth="1"/>
    <col min="2" max="2" width="2.8515625" style="2" bestFit="1" customWidth="1"/>
    <col min="3" max="3" width="91.00390625" style="2" customWidth="1"/>
    <col min="4" max="4" width="1.7109375" style="2" customWidth="1"/>
    <col min="5" max="5" width="12.7109375" style="2" customWidth="1"/>
    <col min="6" max="16384" width="9.140625" style="2" customWidth="1"/>
  </cols>
  <sheetData>
    <row r="1" spans="1:5" ht="18.75">
      <c r="A1" s="304" t="str">
        <f>'page 1-IS'!A1:I1</f>
        <v>BINA GOODYEAR BERHAD (18645-H)</v>
      </c>
      <c r="B1" s="304"/>
      <c r="C1" s="304"/>
      <c r="D1" s="304"/>
      <c r="E1" s="304"/>
    </row>
    <row r="2" spans="1:5" ht="12.75">
      <c r="A2" s="305" t="str">
        <f>'page 1-IS'!A2:I2</f>
        <v>(Incorporated in Malaysia)</v>
      </c>
      <c r="B2" s="305"/>
      <c r="C2" s="305"/>
      <c r="D2" s="305"/>
      <c r="E2" s="305"/>
    </row>
    <row r="4" ht="14.25">
      <c r="A4" s="5" t="str">
        <f>'page 1-IS'!A4</f>
        <v>Interim report for the financial period ended 31 March 2014</v>
      </c>
    </row>
    <row r="5" ht="12.75">
      <c r="A5" s="7" t="s">
        <v>43</v>
      </c>
    </row>
    <row r="6" spans="1:5" s="4" customFormat="1" ht="12.75">
      <c r="A6" s="58"/>
      <c r="B6" s="58"/>
      <c r="C6" s="58"/>
      <c r="D6" s="58"/>
      <c r="E6" s="107"/>
    </row>
    <row r="7" ht="12.75">
      <c r="A7" s="6" t="s">
        <v>56</v>
      </c>
    </row>
    <row r="9" spans="1:5" ht="12.75">
      <c r="A9" s="6" t="s">
        <v>116</v>
      </c>
      <c r="B9" s="6"/>
      <c r="C9" s="6" t="s">
        <v>172</v>
      </c>
      <c r="D9" s="6"/>
      <c r="E9" s="6"/>
    </row>
    <row r="10" spans="1:5" ht="12.75">
      <c r="A10" s="6"/>
      <c r="B10" s="6"/>
      <c r="C10" s="6"/>
      <c r="D10" s="6"/>
      <c r="E10" s="6"/>
    </row>
    <row r="11" spans="3:5" ht="39.75" customHeight="1">
      <c r="C11" s="108" t="s">
        <v>296</v>
      </c>
      <c r="D11" s="109"/>
      <c r="E11" s="109"/>
    </row>
    <row r="12" spans="3:5" ht="12.75">
      <c r="C12" s="109"/>
      <c r="D12" s="109"/>
      <c r="E12" s="109"/>
    </row>
    <row r="13" spans="3:5" ht="54.75" customHeight="1">
      <c r="C13" s="108" t="s">
        <v>208</v>
      </c>
      <c r="D13" s="109"/>
      <c r="E13" s="109"/>
    </row>
    <row r="14" spans="3:5" ht="12.75">
      <c r="C14" s="109"/>
      <c r="D14" s="109"/>
      <c r="E14" s="109"/>
    </row>
    <row r="15" spans="3:5" ht="27.75" customHeight="1">
      <c r="C15" s="108" t="s">
        <v>209</v>
      </c>
      <c r="D15" s="109"/>
      <c r="E15" s="109"/>
    </row>
    <row r="16" spans="3:5" ht="12.75">
      <c r="C16" s="108"/>
      <c r="D16" s="108"/>
      <c r="E16" s="108"/>
    </row>
    <row r="17" spans="1:5" s="56" customFormat="1" ht="12.75">
      <c r="A17" s="110" t="s">
        <v>117</v>
      </c>
      <c r="B17" s="110"/>
      <c r="C17" s="320" t="s">
        <v>52</v>
      </c>
      <c r="D17" s="320"/>
      <c r="E17" s="320"/>
    </row>
    <row r="18" spans="3:5" s="56" customFormat="1" ht="12.75">
      <c r="C18" s="111"/>
      <c r="D18" s="112"/>
      <c r="E18" s="113"/>
    </row>
    <row r="19" spans="3:5" s="56" customFormat="1" ht="27.75" customHeight="1">
      <c r="C19" s="112" t="s">
        <v>310</v>
      </c>
      <c r="D19" s="114"/>
      <c r="E19" s="114"/>
    </row>
    <row r="20" spans="3:5" s="56" customFormat="1" ht="12.75">
      <c r="C20" s="111"/>
      <c r="D20" s="112"/>
      <c r="E20" s="113"/>
    </row>
    <row r="21" spans="1:5" s="56" customFormat="1" ht="12.75">
      <c r="A21" s="110" t="s">
        <v>118</v>
      </c>
      <c r="B21" s="110"/>
      <c r="C21" s="110" t="s">
        <v>28</v>
      </c>
      <c r="D21" s="110"/>
      <c r="E21" s="110"/>
    </row>
    <row r="22" s="56" customFormat="1" ht="12.75"/>
    <row r="23" spans="3:5" s="56" customFormat="1" ht="12.75">
      <c r="C23" s="321" t="s">
        <v>107</v>
      </c>
      <c r="D23" s="321"/>
      <c r="E23" s="321"/>
    </row>
    <row r="24" spans="1:3" s="56" customFormat="1" ht="12.75">
      <c r="A24" s="110"/>
      <c r="C24" s="110"/>
    </row>
    <row r="25" spans="1:3" s="56" customFormat="1" ht="12.75">
      <c r="A25" s="110" t="s">
        <v>119</v>
      </c>
      <c r="C25" s="110" t="s">
        <v>108</v>
      </c>
    </row>
    <row r="26" spans="1:3" s="56" customFormat="1" ht="12.75">
      <c r="A26" s="110"/>
      <c r="C26" s="115"/>
    </row>
    <row r="27" spans="1:5" s="56" customFormat="1" ht="24.75" customHeight="1">
      <c r="A27" s="110"/>
      <c r="C27" s="112" t="s">
        <v>213</v>
      </c>
      <c r="D27" s="116"/>
      <c r="E27" s="116"/>
    </row>
    <row r="28" spans="1:5" s="56" customFormat="1" ht="12.75">
      <c r="A28" s="110"/>
      <c r="B28" s="110"/>
      <c r="C28" s="110"/>
      <c r="D28" s="110"/>
      <c r="E28" s="110"/>
    </row>
    <row r="29" spans="1:3" s="56" customFormat="1" ht="12.75">
      <c r="A29" s="110" t="s">
        <v>120</v>
      </c>
      <c r="C29" s="110" t="s">
        <v>59</v>
      </c>
    </row>
    <row r="30" spans="1:3" s="56" customFormat="1" ht="12.75">
      <c r="A30" s="110"/>
      <c r="C30" s="110"/>
    </row>
    <row r="31" spans="1:5" s="56" customFormat="1" ht="12.75">
      <c r="A31" s="110"/>
      <c r="C31" s="318" t="s">
        <v>138</v>
      </c>
      <c r="D31" s="319"/>
      <c r="E31" s="319"/>
    </row>
    <row r="32" spans="1:5" s="56" customFormat="1" ht="12.75">
      <c r="A32" s="110"/>
      <c r="C32" s="117"/>
      <c r="D32" s="117"/>
      <c r="E32" s="117"/>
    </row>
    <row r="33" spans="1:3" s="56" customFormat="1" ht="12.75">
      <c r="A33" s="110" t="s">
        <v>121</v>
      </c>
      <c r="C33" s="110" t="s">
        <v>109</v>
      </c>
    </row>
    <row r="34" s="56" customFormat="1" ht="12.75"/>
    <row r="35" spans="3:5" s="56" customFormat="1" ht="24.75" customHeight="1">
      <c r="C35" s="112" t="s">
        <v>311</v>
      </c>
      <c r="D35" s="114"/>
      <c r="E35" s="114"/>
    </row>
    <row r="36" s="56" customFormat="1" ht="12.75"/>
    <row r="37" spans="1:3" s="56" customFormat="1" ht="12.75">
      <c r="A37" s="110" t="s">
        <v>122</v>
      </c>
      <c r="C37" s="110" t="s">
        <v>53</v>
      </c>
    </row>
    <row r="38" s="56" customFormat="1" ht="12.75"/>
    <row r="39" spans="3:5" s="56" customFormat="1" ht="12.75">
      <c r="C39" s="118" t="s">
        <v>150</v>
      </c>
      <c r="D39" s="118"/>
      <c r="E39" s="118"/>
    </row>
    <row r="70" ht="12.75">
      <c r="A70" s="57"/>
    </row>
  </sheetData>
  <sheetProtection/>
  <mergeCells count="5">
    <mergeCell ref="C31:E31"/>
    <mergeCell ref="A1:E1"/>
    <mergeCell ref="A2:E2"/>
    <mergeCell ref="C17:E17"/>
    <mergeCell ref="C23:E23"/>
  </mergeCells>
  <printOptions/>
  <pageMargins left="0.984251968503937" right="0.2362204724409449" top="0.5118110236220472" bottom="0.35433070866141736" header="0.3937007874015748" footer="0.5118110236220472"/>
  <pageSetup firstPageNumber="5" useFirstPageNumber="1" horizontalDpi="600" verticalDpi="600" orientation="portrait" paperSize="9" scale="89" r:id="rId1"/>
  <headerFooter alignWithMargins="0">
    <oddFooter>&amp;C&amp;"Times New Roman,Italic"&amp;8Page &amp;P</oddFooter>
  </headerFooter>
</worksheet>
</file>

<file path=xl/worksheets/sheet6.xml><?xml version="1.0" encoding="utf-8"?>
<worksheet xmlns="http://schemas.openxmlformats.org/spreadsheetml/2006/main" xmlns:r="http://schemas.openxmlformats.org/officeDocument/2006/relationships">
  <dimension ref="A1:T68"/>
  <sheetViews>
    <sheetView view="pageBreakPreview" zoomScale="90" zoomScaleSheetLayoutView="90" workbookViewId="0" topLeftCell="A1">
      <selection activeCell="O11" sqref="O11"/>
    </sheetView>
  </sheetViews>
  <sheetFormatPr defaultColWidth="9.140625" defaultRowHeight="12.75"/>
  <cols>
    <col min="1" max="1" width="3.421875" style="2" customWidth="1"/>
    <col min="2" max="2" width="1.8515625" style="2" customWidth="1"/>
    <col min="3" max="3" width="2.57421875" style="2" customWidth="1"/>
    <col min="4" max="4" width="3.8515625" style="2" customWidth="1"/>
    <col min="5" max="5" width="23.140625" style="2" customWidth="1"/>
    <col min="6" max="6" width="0.9921875" style="2" customWidth="1"/>
    <col min="7" max="7" width="12.7109375" style="2" customWidth="1"/>
    <col min="8" max="8" width="11.8515625" style="2" customWidth="1"/>
    <col min="9" max="9" width="10.7109375" style="2" customWidth="1"/>
    <col min="10" max="10" width="14.28125" style="2" customWidth="1"/>
    <col min="11" max="11" width="10.7109375" style="2" customWidth="1"/>
    <col min="12" max="12" width="11.8515625" style="2" customWidth="1"/>
    <col min="13" max="18" width="10.7109375" style="2" customWidth="1"/>
    <col min="19" max="16384" width="9.140625" style="2" customWidth="1"/>
  </cols>
  <sheetData>
    <row r="1" spans="1:14" ht="18.75">
      <c r="A1" s="304" t="str">
        <f>'page 1-IS'!A1:I1</f>
        <v>BINA GOODYEAR BERHAD (18645-H)</v>
      </c>
      <c r="B1" s="304"/>
      <c r="C1" s="304"/>
      <c r="D1" s="304"/>
      <c r="E1" s="304"/>
      <c r="F1" s="304"/>
      <c r="G1" s="304"/>
      <c r="H1" s="304"/>
      <c r="I1" s="304"/>
      <c r="J1" s="304"/>
      <c r="K1" s="304"/>
      <c r="L1" s="304"/>
      <c r="M1" s="304"/>
      <c r="N1" s="1"/>
    </row>
    <row r="2" spans="1:14" ht="12.75">
      <c r="A2" s="305" t="str">
        <f>'page 1-IS'!A2:I2</f>
        <v>(Incorporated in Malaysia)</v>
      </c>
      <c r="B2" s="305"/>
      <c r="C2" s="305"/>
      <c r="D2" s="305"/>
      <c r="E2" s="305"/>
      <c r="F2" s="305"/>
      <c r="G2" s="305"/>
      <c r="H2" s="305"/>
      <c r="I2" s="305"/>
      <c r="J2" s="305"/>
      <c r="K2" s="305"/>
      <c r="L2" s="305"/>
      <c r="M2" s="305"/>
      <c r="N2" s="3"/>
    </row>
    <row r="4" ht="14.25">
      <c r="A4" s="5" t="str">
        <f>'page 1-IS'!A4</f>
        <v>Interim report for the financial period ended 31 March 2014</v>
      </c>
    </row>
    <row r="5" ht="12.75">
      <c r="A5" s="7" t="s">
        <v>43</v>
      </c>
    </row>
    <row r="6" spans="1:13" s="4" customFormat="1" ht="12.75">
      <c r="A6" s="58"/>
      <c r="B6" s="58"/>
      <c r="C6" s="58"/>
      <c r="D6" s="58"/>
      <c r="E6" s="107"/>
      <c r="F6" s="58"/>
      <c r="G6" s="58"/>
      <c r="H6" s="58"/>
      <c r="I6" s="58"/>
      <c r="J6" s="58"/>
      <c r="K6" s="58"/>
      <c r="L6" s="58"/>
      <c r="M6" s="58"/>
    </row>
    <row r="7" ht="12.75">
      <c r="A7" s="6" t="s">
        <v>56</v>
      </c>
    </row>
    <row r="9" spans="1:3" ht="12.75">
      <c r="A9" s="6" t="s">
        <v>123</v>
      </c>
      <c r="B9" s="6"/>
      <c r="C9" s="6" t="s">
        <v>110</v>
      </c>
    </row>
    <row r="10" spans="1:12" ht="51">
      <c r="A10" s="6"/>
      <c r="B10" s="6"/>
      <c r="C10" s="6"/>
      <c r="G10" s="137" t="s">
        <v>244</v>
      </c>
      <c r="H10" s="137" t="s">
        <v>245</v>
      </c>
      <c r="I10" s="137" t="s">
        <v>246</v>
      </c>
      <c r="J10" s="137" t="s">
        <v>111</v>
      </c>
      <c r="K10" s="137" t="s">
        <v>60</v>
      </c>
      <c r="L10" s="137" t="s">
        <v>61</v>
      </c>
    </row>
    <row r="11" spans="1:3" ht="12.75">
      <c r="A11" s="6"/>
      <c r="B11" s="6"/>
      <c r="C11" s="6"/>
    </row>
    <row r="12" spans="1:12" ht="12.75">
      <c r="A12" s="6"/>
      <c r="B12" s="6"/>
      <c r="C12" s="2" t="s">
        <v>247</v>
      </c>
      <c r="E12" s="4"/>
      <c r="F12" s="4"/>
      <c r="G12" s="129"/>
      <c r="I12" s="129"/>
      <c r="J12" s="129"/>
      <c r="K12" s="129"/>
      <c r="L12" s="138"/>
    </row>
    <row r="13" spans="1:12" ht="12.75">
      <c r="A13" s="6"/>
      <c r="B13" s="6"/>
      <c r="C13" s="139" t="str">
        <f>'page 4-changes in Equity'!A9</f>
        <v>9 Months Ended 31 March 2014</v>
      </c>
      <c r="E13" s="4"/>
      <c r="F13" s="4"/>
      <c r="G13" s="129"/>
      <c r="I13" s="129"/>
      <c r="J13" s="129"/>
      <c r="K13" s="129"/>
      <c r="L13" s="138"/>
    </row>
    <row r="14" spans="1:12" ht="12.75">
      <c r="A14" s="6"/>
      <c r="B14" s="6"/>
      <c r="E14" s="4"/>
      <c r="F14" s="4"/>
      <c r="G14" s="129"/>
      <c r="I14" s="129"/>
      <c r="J14" s="129"/>
      <c r="K14" s="129"/>
      <c r="L14" s="138"/>
    </row>
    <row r="15" spans="1:12" ht="12.75">
      <c r="A15" s="6"/>
      <c r="B15" s="6"/>
      <c r="C15" s="2" t="s">
        <v>62</v>
      </c>
      <c r="E15" s="4"/>
      <c r="F15" s="4"/>
      <c r="G15" s="129"/>
      <c r="I15" s="129"/>
      <c r="J15" s="129"/>
      <c r="K15" s="129"/>
      <c r="L15" s="138"/>
    </row>
    <row r="16" spans="1:12" ht="12.75">
      <c r="A16" s="6"/>
      <c r="B16" s="6"/>
      <c r="C16" s="2" t="s">
        <v>67</v>
      </c>
      <c r="E16" s="4"/>
      <c r="F16" s="4"/>
      <c r="G16" s="140">
        <f>(608670/1000)</f>
        <v>608.67</v>
      </c>
      <c r="H16" s="140">
        <v>0</v>
      </c>
      <c r="I16" s="140">
        <v>0</v>
      </c>
      <c r="J16" s="140">
        <v>0</v>
      </c>
      <c r="K16" s="140">
        <v>0</v>
      </c>
      <c r="L16" s="140">
        <f>SUM(G16:K16)</f>
        <v>608.67</v>
      </c>
    </row>
    <row r="17" spans="1:12" ht="12.75">
      <c r="A17" s="6"/>
      <c r="B17" s="6"/>
      <c r="C17" s="2" t="s">
        <v>68</v>
      </c>
      <c r="E17" s="4"/>
      <c r="F17" s="4"/>
      <c r="G17" s="205">
        <v>0</v>
      </c>
      <c r="H17" s="212">
        <v>0</v>
      </c>
      <c r="I17" s="213">
        <v>0</v>
      </c>
      <c r="J17" s="213">
        <v>0</v>
      </c>
      <c r="K17" s="213">
        <v>0</v>
      </c>
      <c r="L17" s="205">
        <f>SUM(G17:K17)</f>
        <v>0</v>
      </c>
    </row>
    <row r="18" spans="1:16" ht="12.75">
      <c r="A18" s="6"/>
      <c r="B18" s="6"/>
      <c r="D18" s="2" t="s">
        <v>63</v>
      </c>
      <c r="E18" s="4"/>
      <c r="F18" s="4"/>
      <c r="G18" s="214">
        <f aca="true" t="shared" si="0" ref="G18:L18">SUM(G16:G17)</f>
        <v>608.67</v>
      </c>
      <c r="H18" s="214">
        <f t="shared" si="0"/>
        <v>0</v>
      </c>
      <c r="I18" s="214">
        <f t="shared" si="0"/>
        <v>0</v>
      </c>
      <c r="J18" s="214">
        <f t="shared" si="0"/>
        <v>0</v>
      </c>
      <c r="K18" s="214">
        <f t="shared" si="0"/>
        <v>0</v>
      </c>
      <c r="L18" s="214">
        <f t="shared" si="0"/>
        <v>608.67</v>
      </c>
      <c r="P18" s="78"/>
    </row>
    <row r="19" spans="1:12" ht="12.75">
      <c r="A19" s="6"/>
      <c r="B19" s="6"/>
      <c r="E19" s="4"/>
      <c r="F19" s="4"/>
      <c r="G19" s="205"/>
      <c r="H19" s="215"/>
      <c r="I19" s="205"/>
      <c r="J19" s="205"/>
      <c r="K19" s="205"/>
      <c r="L19" s="205"/>
    </row>
    <row r="20" spans="1:20" ht="12.75">
      <c r="A20" s="6"/>
      <c r="B20" s="6"/>
      <c r="C20" s="2" t="s">
        <v>64</v>
      </c>
      <c r="E20" s="4"/>
      <c r="F20" s="4"/>
      <c r="G20" s="216"/>
      <c r="H20" s="217"/>
      <c r="I20" s="216"/>
      <c r="J20" s="216"/>
      <c r="K20" s="216"/>
      <c r="L20" s="205"/>
      <c r="Q20" s="78"/>
      <c r="R20" s="78"/>
      <c r="S20" s="78"/>
      <c r="T20" s="78"/>
    </row>
    <row r="21" spans="1:12" ht="12.75">
      <c r="A21" s="6"/>
      <c r="B21" s="6"/>
      <c r="C21" s="2" t="s">
        <v>112</v>
      </c>
      <c r="E21" s="4"/>
      <c r="F21" s="4"/>
      <c r="G21" s="205">
        <f>((1664234+60000+276754+13104-14083)/1000)-4708-((568851+3034)/1000)+204</f>
        <v>-3075.876</v>
      </c>
      <c r="H21" s="205">
        <f>(-4977-2274-3386)/1000</f>
        <v>-10.637</v>
      </c>
      <c r="I21" s="205">
        <f>(2824469-57401+1499-10110)/1000</f>
        <v>2758.457</v>
      </c>
      <c r="J21" s="205">
        <v>0</v>
      </c>
      <c r="K21" s="205">
        <v>0</v>
      </c>
      <c r="L21" s="205">
        <f>SUM(G21:K21)</f>
        <v>-328.0560000000005</v>
      </c>
    </row>
    <row r="22" spans="1:12" s="114" customFormat="1" ht="12.75">
      <c r="A22" s="146"/>
      <c r="B22" s="146"/>
      <c r="C22" s="325" t="s">
        <v>154</v>
      </c>
      <c r="D22" s="325"/>
      <c r="E22" s="325"/>
      <c r="G22" s="218"/>
      <c r="H22" s="218"/>
      <c r="I22" s="218"/>
      <c r="J22" s="218"/>
      <c r="K22" s="218"/>
      <c r="L22" s="206">
        <f>'page 1-IS'!G19</f>
        <v>28.64</v>
      </c>
    </row>
    <row r="23" spans="1:12" s="114" customFormat="1" ht="12.75">
      <c r="A23" s="146"/>
      <c r="B23" s="146"/>
      <c r="C23" s="325" t="s">
        <v>46</v>
      </c>
      <c r="D23" s="325"/>
      <c r="E23" s="325"/>
      <c r="G23" s="219"/>
      <c r="H23" s="219"/>
      <c r="I23" s="219"/>
      <c r="J23" s="219"/>
      <c r="K23" s="218"/>
      <c r="L23" s="206">
        <f>'page 1-IS'!G20</f>
        <v>-606.88</v>
      </c>
    </row>
    <row r="24" spans="1:12" s="114" customFormat="1" ht="12.75">
      <c r="A24" s="146"/>
      <c r="B24" s="146"/>
      <c r="C24" s="56"/>
      <c r="D24" s="56"/>
      <c r="E24" s="56"/>
      <c r="G24" s="219"/>
      <c r="H24" s="219"/>
      <c r="I24" s="219"/>
      <c r="J24" s="219"/>
      <c r="K24" s="218"/>
      <c r="L24" s="207"/>
    </row>
    <row r="25" spans="1:17" ht="12.75">
      <c r="A25" s="6"/>
      <c r="B25" s="6"/>
      <c r="C25" s="2" t="s">
        <v>223</v>
      </c>
      <c r="G25" s="220"/>
      <c r="H25" s="220"/>
      <c r="I25" s="220"/>
      <c r="J25" s="220"/>
      <c r="K25" s="217"/>
      <c r="L25" s="208">
        <f>SUM(L21:L24)+L18</f>
        <v>-297.62600000000054</v>
      </c>
      <c r="P25" s="78" t="s">
        <v>37</v>
      </c>
      <c r="Q25" s="78" t="s">
        <v>37</v>
      </c>
    </row>
    <row r="26" spans="1:12" ht="12.75">
      <c r="A26" s="6"/>
      <c r="B26" s="6"/>
      <c r="C26" s="2" t="s">
        <v>15</v>
      </c>
      <c r="G26" s="220"/>
      <c r="H26" s="220"/>
      <c r="I26" s="220"/>
      <c r="J26" s="220"/>
      <c r="K26" s="217"/>
      <c r="L26" s="209">
        <f>'page 1-IS'!G23</f>
        <v>0</v>
      </c>
    </row>
    <row r="27" spans="1:17" ht="13.5" thickBot="1">
      <c r="A27" s="6"/>
      <c r="B27" s="6"/>
      <c r="C27" s="2" t="s">
        <v>232</v>
      </c>
      <c r="G27" s="220"/>
      <c r="H27" s="220"/>
      <c r="I27" s="217"/>
      <c r="J27" s="220"/>
      <c r="K27" s="217"/>
      <c r="L27" s="210">
        <f>SUM(L25:L26)</f>
        <v>-297.62600000000054</v>
      </c>
      <c r="Q27" s="78"/>
    </row>
    <row r="28" spans="1:12" ht="12.75">
      <c r="A28" s="6"/>
      <c r="B28" s="6"/>
      <c r="G28" s="220"/>
      <c r="H28" s="220"/>
      <c r="I28" s="217"/>
      <c r="J28" s="220"/>
      <c r="K28" s="217"/>
      <c r="L28" s="208"/>
    </row>
    <row r="29" spans="1:12" ht="12.75">
      <c r="A29" s="6"/>
      <c r="B29" s="6"/>
      <c r="C29" s="326" t="s">
        <v>186</v>
      </c>
      <c r="D29" s="326"/>
      <c r="E29" s="326"/>
      <c r="F29" s="152"/>
      <c r="G29" s="220"/>
      <c r="H29" s="220"/>
      <c r="I29" s="217"/>
      <c r="J29" s="220"/>
      <c r="K29" s="217"/>
      <c r="L29" s="208"/>
    </row>
    <row r="30" spans="1:12" ht="13.5" thickBot="1">
      <c r="A30" s="6"/>
      <c r="B30" s="6"/>
      <c r="C30" s="2" t="s">
        <v>297</v>
      </c>
      <c r="G30" s="208"/>
      <c r="H30" s="220"/>
      <c r="I30" s="217"/>
      <c r="J30" s="220"/>
      <c r="K30" s="217"/>
      <c r="L30" s="221">
        <v>4657.8</v>
      </c>
    </row>
    <row r="31" spans="1:12" ht="12.75">
      <c r="A31" s="6"/>
      <c r="B31" s="6"/>
      <c r="G31" s="220"/>
      <c r="H31" s="220"/>
      <c r="I31" s="217"/>
      <c r="J31" s="220"/>
      <c r="K31" s="217"/>
      <c r="L31" s="222"/>
    </row>
    <row r="32" spans="1:12" ht="13.5" thickBot="1">
      <c r="A32" s="6"/>
      <c r="B32" s="6"/>
      <c r="C32" s="2" t="s">
        <v>286</v>
      </c>
      <c r="G32" s="223"/>
      <c r="H32" s="223"/>
      <c r="I32" s="223"/>
      <c r="J32" s="223"/>
      <c r="K32" s="223"/>
      <c r="L32" s="224">
        <f>L27+L30</f>
        <v>4360.174</v>
      </c>
    </row>
    <row r="33" spans="1:12" ht="12.75">
      <c r="A33" s="6"/>
      <c r="B33" s="6"/>
      <c r="C33" s="6"/>
      <c r="G33" s="217"/>
      <c r="H33" s="217"/>
      <c r="I33" s="217"/>
      <c r="J33" s="217"/>
      <c r="K33" s="217"/>
      <c r="L33" s="217"/>
    </row>
    <row r="34" spans="1:12" ht="12.75">
      <c r="A34" s="6"/>
      <c r="B34" s="6"/>
      <c r="C34" s="2" t="s">
        <v>51</v>
      </c>
      <c r="G34" s="217"/>
      <c r="H34" s="217"/>
      <c r="I34" s="217"/>
      <c r="J34" s="217"/>
      <c r="K34" s="217"/>
      <c r="L34" s="208"/>
    </row>
    <row r="35" spans="1:12" ht="12.75">
      <c r="A35" s="6"/>
      <c r="B35" s="6"/>
      <c r="C35" s="139" t="s">
        <v>282</v>
      </c>
      <c r="E35" s="4"/>
      <c r="F35" s="4"/>
      <c r="G35" s="225"/>
      <c r="H35" s="217"/>
      <c r="I35" s="225"/>
      <c r="J35" s="225"/>
      <c r="K35" s="225"/>
      <c r="L35" s="226"/>
    </row>
    <row r="36" spans="1:12" ht="12.75">
      <c r="A36" s="6"/>
      <c r="B36" s="6"/>
      <c r="E36" s="4"/>
      <c r="F36" s="4"/>
      <c r="G36" s="225"/>
      <c r="H36" s="217"/>
      <c r="I36" s="225"/>
      <c r="J36" s="225"/>
      <c r="K36" s="225"/>
      <c r="L36" s="226"/>
    </row>
    <row r="37" spans="3:12" ht="12.75">
      <c r="C37" s="2" t="s">
        <v>62</v>
      </c>
      <c r="E37" s="4"/>
      <c r="F37" s="4"/>
      <c r="G37" s="216"/>
      <c r="H37" s="223"/>
      <c r="I37" s="227"/>
      <c r="J37" s="227"/>
      <c r="K37" s="227"/>
      <c r="L37" s="211"/>
    </row>
    <row r="38" spans="3:12" ht="12.75">
      <c r="C38" s="2" t="s">
        <v>67</v>
      </c>
      <c r="E38" s="4"/>
      <c r="F38" s="4"/>
      <c r="G38" s="205">
        <v>84054.088</v>
      </c>
      <c r="H38" s="205">
        <v>0</v>
      </c>
      <c r="I38" s="205">
        <v>0</v>
      </c>
      <c r="J38" s="205">
        <v>0</v>
      </c>
      <c r="K38" s="205">
        <v>0</v>
      </c>
      <c r="L38" s="205">
        <v>84054.088</v>
      </c>
    </row>
    <row r="39" spans="3:12" ht="12.75">
      <c r="C39" s="2" t="s">
        <v>68</v>
      </c>
      <c r="E39" s="4"/>
      <c r="F39" s="4"/>
      <c r="G39" s="140">
        <v>0</v>
      </c>
      <c r="H39" s="141">
        <v>0</v>
      </c>
      <c r="I39" s="142">
        <v>2592.918</v>
      </c>
      <c r="J39" s="142">
        <v>0</v>
      </c>
      <c r="K39" s="142">
        <v>-2592.918</v>
      </c>
      <c r="L39" s="140">
        <v>0</v>
      </c>
    </row>
    <row r="40" spans="4:16" ht="12.75">
      <c r="D40" s="2" t="s">
        <v>63</v>
      </c>
      <c r="E40" s="4"/>
      <c r="F40" s="4"/>
      <c r="G40" s="143">
        <v>84054.088</v>
      </c>
      <c r="H40" s="143">
        <v>0</v>
      </c>
      <c r="I40" s="143">
        <v>2592.918</v>
      </c>
      <c r="J40" s="143">
        <v>0</v>
      </c>
      <c r="K40" s="143">
        <v>-2592.918</v>
      </c>
      <c r="L40" s="143">
        <v>84054.088</v>
      </c>
      <c r="P40" s="78"/>
    </row>
    <row r="41" spans="5:17" ht="12.75">
      <c r="E41" s="4"/>
      <c r="F41" s="4"/>
      <c r="G41" s="140"/>
      <c r="H41" s="144"/>
      <c r="I41" s="140"/>
      <c r="J41" s="140"/>
      <c r="K41" s="140"/>
      <c r="L41" s="205"/>
      <c r="Q41" s="2" t="s">
        <v>37</v>
      </c>
    </row>
    <row r="42" spans="3:12" ht="12.75">
      <c r="C42" s="2" t="s">
        <v>64</v>
      </c>
      <c r="E42" s="4"/>
      <c r="F42" s="4"/>
      <c r="G42" s="145"/>
      <c r="H42" s="78"/>
      <c r="I42" s="145"/>
      <c r="J42" s="145"/>
      <c r="K42" s="145"/>
      <c r="L42" s="205"/>
    </row>
    <row r="43" spans="3:12" ht="12.75">
      <c r="C43" s="2" t="s">
        <v>112</v>
      </c>
      <c r="E43" s="4"/>
      <c r="F43" s="4"/>
      <c r="G43" s="140">
        <v>-43475.322</v>
      </c>
      <c r="H43" s="140">
        <v>6851.439</v>
      </c>
      <c r="I43" s="140">
        <v>-525.455</v>
      </c>
      <c r="J43" s="140">
        <v>0</v>
      </c>
      <c r="K43" s="140">
        <v>-6883.492</v>
      </c>
      <c r="L43" s="205">
        <v>-44032.83</v>
      </c>
    </row>
    <row r="44" spans="3:12" s="114" customFormat="1" ht="12.75">
      <c r="C44" s="325" t="s">
        <v>154</v>
      </c>
      <c r="D44" s="325"/>
      <c r="E44" s="325"/>
      <c r="G44" s="147"/>
      <c r="H44" s="147"/>
      <c r="I44" s="147"/>
      <c r="J44" s="147"/>
      <c r="K44" s="147"/>
      <c r="L44" s="206">
        <v>449</v>
      </c>
    </row>
    <row r="45" spans="3:12" s="114" customFormat="1" ht="12.75">
      <c r="C45" s="325" t="s">
        <v>46</v>
      </c>
      <c r="D45" s="325"/>
      <c r="E45" s="325"/>
      <c r="G45" s="147"/>
      <c r="H45" s="147"/>
      <c r="I45" s="147"/>
      <c r="J45" s="147"/>
      <c r="K45" s="147"/>
      <c r="L45" s="206">
        <v>-814</v>
      </c>
    </row>
    <row r="46" spans="3:12" s="114" customFormat="1" ht="12.75" customHeight="1">
      <c r="C46" s="118" t="s">
        <v>162</v>
      </c>
      <c r="D46" s="56"/>
      <c r="E46" s="56"/>
      <c r="G46" s="147"/>
      <c r="H46" s="322"/>
      <c r="I46" s="322"/>
      <c r="J46" s="322"/>
      <c r="K46" s="147"/>
      <c r="L46" s="207"/>
    </row>
    <row r="47" spans="3:17" ht="12.75">
      <c r="C47" s="2" t="s">
        <v>177</v>
      </c>
      <c r="G47" s="78"/>
      <c r="H47" s="323"/>
      <c r="I47" s="323"/>
      <c r="J47" s="323"/>
      <c r="K47" s="78"/>
      <c r="L47" s="208">
        <f>SUM(L43:L46)</f>
        <v>-44397.83</v>
      </c>
      <c r="Q47" s="78"/>
    </row>
    <row r="48" spans="3:12" ht="12.75">
      <c r="C48" s="2" t="s">
        <v>15</v>
      </c>
      <c r="G48" s="78"/>
      <c r="H48" s="78"/>
      <c r="I48" s="78"/>
      <c r="J48" s="78"/>
      <c r="K48" s="78"/>
      <c r="L48" s="209">
        <v>-96.928</v>
      </c>
    </row>
    <row r="49" spans="1:18" ht="13.5" thickBot="1">
      <c r="A49" s="6"/>
      <c r="B49" s="6"/>
      <c r="C49" s="2" t="s">
        <v>178</v>
      </c>
      <c r="G49" s="148"/>
      <c r="H49" s="148"/>
      <c r="I49" s="78"/>
      <c r="J49" s="148"/>
      <c r="K49" s="148"/>
      <c r="L49" s="210">
        <f>SUM(L47:L48)</f>
        <v>-44494.758</v>
      </c>
      <c r="R49" s="2" t="s">
        <v>37</v>
      </c>
    </row>
    <row r="50" spans="1:12" ht="12.75">
      <c r="A50" s="6"/>
      <c r="B50" s="6"/>
      <c r="E50" s="4"/>
      <c r="F50" s="4"/>
      <c r="G50" s="151"/>
      <c r="I50" s="151"/>
      <c r="J50" s="151"/>
      <c r="K50" s="151"/>
      <c r="L50" s="211"/>
    </row>
    <row r="51" spans="1:12" ht="12.75">
      <c r="A51" s="6"/>
      <c r="B51" s="6"/>
      <c r="E51" s="4"/>
      <c r="F51" s="4"/>
      <c r="G51" s="129"/>
      <c r="I51" s="129"/>
      <c r="J51" s="129"/>
      <c r="K51" s="129"/>
      <c r="L51" s="138"/>
    </row>
    <row r="52" spans="1:12" ht="33" customHeight="1">
      <c r="A52" s="6"/>
      <c r="B52" s="6"/>
      <c r="C52" s="326" t="s">
        <v>186</v>
      </c>
      <c r="D52" s="326"/>
      <c r="E52" s="326"/>
      <c r="F52" s="152"/>
      <c r="G52" s="148"/>
      <c r="H52" s="148"/>
      <c r="I52" s="78"/>
      <c r="J52" s="148"/>
      <c r="K52" s="78"/>
      <c r="L52" s="127"/>
    </row>
    <row r="53" spans="1:12" ht="24.75" customHeight="1">
      <c r="A53" s="6"/>
      <c r="B53" s="6"/>
      <c r="C53" s="324" t="s">
        <v>185</v>
      </c>
      <c r="D53" s="324"/>
      <c r="E53" s="324"/>
      <c r="F53" s="324"/>
      <c r="G53" s="78">
        <v>-43018</v>
      </c>
      <c r="H53" s="148"/>
      <c r="I53" s="78"/>
      <c r="J53" s="148"/>
      <c r="K53" s="78"/>
      <c r="L53" s="140">
        <v>-43018</v>
      </c>
    </row>
    <row r="54" spans="1:12" ht="12.75">
      <c r="A54" s="2" t="s">
        <v>37</v>
      </c>
      <c r="C54" s="2" t="s">
        <v>184</v>
      </c>
      <c r="G54" s="78">
        <v>-8604</v>
      </c>
      <c r="H54" s="148"/>
      <c r="I54" s="78"/>
      <c r="J54" s="148"/>
      <c r="K54" s="78"/>
      <c r="L54" s="140">
        <v>-8604</v>
      </c>
    </row>
    <row r="55" spans="7:12" ht="12.75">
      <c r="G55" s="153">
        <v>-5653.81593</v>
      </c>
      <c r="H55" s="148"/>
      <c r="I55" s="78"/>
      <c r="J55" s="148"/>
      <c r="K55" s="78"/>
      <c r="L55" s="153">
        <v>-5653.81593</v>
      </c>
    </row>
    <row r="56" spans="7:12" ht="12.75">
      <c r="G56" s="153">
        <v>-57275.81593</v>
      </c>
      <c r="H56" s="148"/>
      <c r="I56" s="78"/>
      <c r="J56" s="148"/>
      <c r="K56" s="78"/>
      <c r="L56" s="127">
        <v>-57275.81593</v>
      </c>
    </row>
    <row r="57" spans="3:12" ht="12.75">
      <c r="C57" s="2" t="s">
        <v>187</v>
      </c>
      <c r="G57" s="148"/>
      <c r="H57" s="148"/>
      <c r="I57" s="78"/>
      <c r="J57" s="148"/>
      <c r="K57" s="78"/>
      <c r="L57" s="155"/>
    </row>
    <row r="58" ht="13.5" thickBot="1">
      <c r="L58" s="156">
        <f>L49+L56</f>
        <v>-101770.57393</v>
      </c>
    </row>
    <row r="59" spans="1:13" ht="12.75">
      <c r="A59" s="123"/>
      <c r="B59" s="123"/>
      <c r="C59" s="123"/>
      <c r="D59" s="123"/>
      <c r="E59" s="123"/>
      <c r="F59" s="123"/>
      <c r="G59" s="123"/>
      <c r="H59" s="123"/>
      <c r="I59" s="123"/>
      <c r="J59" s="123"/>
      <c r="K59" s="123"/>
      <c r="L59" s="123"/>
      <c r="M59" s="123"/>
    </row>
    <row r="60" spans="1:13" ht="12.75">
      <c r="A60" s="123"/>
      <c r="B60" s="123"/>
      <c r="C60" s="123"/>
      <c r="D60" s="123"/>
      <c r="E60" s="123"/>
      <c r="F60" s="123"/>
      <c r="G60" s="123"/>
      <c r="H60" s="123"/>
      <c r="I60" s="123"/>
      <c r="J60" s="123"/>
      <c r="K60" s="123"/>
      <c r="L60" s="123"/>
      <c r="M60" s="123"/>
    </row>
    <row r="61" spans="1:13" ht="12.75">
      <c r="A61" s="123"/>
      <c r="B61" s="123"/>
      <c r="C61" s="123"/>
      <c r="D61" s="123"/>
      <c r="E61" s="123"/>
      <c r="F61" s="123"/>
      <c r="G61" s="123"/>
      <c r="H61" s="123"/>
      <c r="I61" s="123"/>
      <c r="J61" s="123"/>
      <c r="K61" s="123"/>
      <c r="L61" s="123"/>
      <c r="M61" s="123"/>
    </row>
    <row r="62" spans="1:13" ht="12.75">
      <c r="A62" s="123"/>
      <c r="B62" s="123"/>
      <c r="C62" s="123"/>
      <c r="D62" s="123"/>
      <c r="E62" s="123"/>
      <c r="F62" s="123"/>
      <c r="G62" s="123"/>
      <c r="H62" s="123"/>
      <c r="I62" s="123"/>
      <c r="J62" s="123"/>
      <c r="K62" s="123"/>
      <c r="L62" s="123"/>
      <c r="M62" s="123"/>
    </row>
    <row r="63" spans="1:13" ht="12.75">
      <c r="A63" s="123"/>
      <c r="B63" s="123"/>
      <c r="C63" s="123"/>
      <c r="D63" s="123"/>
      <c r="E63" s="123"/>
      <c r="F63" s="123"/>
      <c r="G63" s="123"/>
      <c r="H63" s="123"/>
      <c r="I63" s="123"/>
      <c r="J63" s="123"/>
      <c r="K63" s="123"/>
      <c r="L63" s="123"/>
      <c r="M63" s="123"/>
    </row>
    <row r="68" ht="12.75">
      <c r="A68" s="57"/>
    </row>
  </sheetData>
  <sheetProtection/>
  <mergeCells count="10">
    <mergeCell ref="H46:J47"/>
    <mergeCell ref="C53:F53"/>
    <mergeCell ref="A1:M1"/>
    <mergeCell ref="A2:M2"/>
    <mergeCell ref="C45:E45"/>
    <mergeCell ref="C44:E44"/>
    <mergeCell ref="C22:E22"/>
    <mergeCell ref="C23:E23"/>
    <mergeCell ref="C52:E52"/>
    <mergeCell ref="C29:E29"/>
  </mergeCells>
  <printOptions/>
  <pageMargins left="0.9448818897637796" right="0.2362204724409449" top="0.5905511811023623" bottom="0.7480314960629921" header="0.3937007874015748" footer="0.7874015748031497"/>
  <pageSetup firstPageNumber="6" useFirstPageNumber="1" horizontalDpi="600" verticalDpi="600" orientation="portrait" paperSize="9" scale="84" r:id="rId1"/>
  <headerFooter alignWithMargins="0">
    <oddFooter>&amp;C&amp;"Times New Roman,Italic"&amp;8Page &amp;P
</oddFooter>
  </headerFooter>
</worksheet>
</file>

<file path=xl/worksheets/sheet7.xml><?xml version="1.0" encoding="utf-8"?>
<worksheet xmlns="http://schemas.openxmlformats.org/spreadsheetml/2006/main" xmlns:r="http://schemas.openxmlformats.org/officeDocument/2006/relationships">
  <dimension ref="A1:AF63"/>
  <sheetViews>
    <sheetView view="pageBreakPreview" zoomScale="90" zoomScaleNormal="120" zoomScaleSheetLayoutView="90" zoomScalePageLayoutView="0" workbookViewId="0" topLeftCell="A17">
      <selection activeCell="V34" sqref="V34"/>
    </sheetView>
  </sheetViews>
  <sheetFormatPr defaultColWidth="9.140625" defaultRowHeight="12.75"/>
  <cols>
    <col min="1" max="1" width="5.7109375" style="2" customWidth="1"/>
    <col min="2" max="2" width="2.8515625" style="2" bestFit="1" customWidth="1"/>
    <col min="3" max="3" width="3.28125" style="2" customWidth="1"/>
    <col min="4" max="4" width="3.8515625" style="2" customWidth="1"/>
    <col min="5" max="5" width="12.7109375" style="2" customWidth="1"/>
    <col min="6" max="6" width="0.9921875" style="2" customWidth="1"/>
    <col min="7" max="7" width="2.8515625" style="2" customWidth="1"/>
    <col min="8" max="8" width="9.421875" style="2" customWidth="1"/>
    <col min="9" max="9" width="0.9921875" style="2" customWidth="1"/>
    <col min="10" max="10" width="11.57421875" style="2" customWidth="1"/>
    <col min="11" max="11" width="1.57421875" style="2" customWidth="1"/>
    <col min="12" max="12" width="13.28125" style="2" customWidth="1"/>
    <col min="13" max="13" width="0.9921875" style="2" customWidth="1"/>
    <col min="14" max="14" width="17.28125" style="2" customWidth="1"/>
    <col min="15" max="15" width="0.9921875" style="2" customWidth="1"/>
    <col min="16" max="16" width="13.421875" style="119" customWidth="1"/>
    <col min="17" max="17" width="11.28125" style="2" hidden="1" customWidth="1"/>
    <col min="18" max="18" width="1.28515625" style="2" customWidth="1"/>
    <col min="19" max="19" width="3.7109375" style="2" customWidth="1"/>
    <col min="20" max="16384" width="9.140625" style="2" customWidth="1"/>
  </cols>
  <sheetData>
    <row r="1" spans="1:17" ht="18.75">
      <c r="A1" s="304" t="str">
        <f>'page 1-IS'!A1:I1</f>
        <v>BINA GOODYEAR BERHAD (18645-H)</v>
      </c>
      <c r="B1" s="304"/>
      <c r="C1" s="304"/>
      <c r="D1" s="304"/>
      <c r="E1" s="304"/>
      <c r="F1" s="304"/>
      <c r="G1" s="304"/>
      <c r="H1" s="304"/>
      <c r="I1" s="304"/>
      <c r="J1" s="304"/>
      <c r="K1" s="304"/>
      <c r="L1" s="304"/>
      <c r="M1" s="304"/>
      <c r="N1" s="304"/>
      <c r="O1" s="304"/>
      <c r="P1" s="304"/>
      <c r="Q1" s="1"/>
    </row>
    <row r="2" spans="1:17" ht="12.75">
      <c r="A2" s="305" t="str">
        <f>'page 1-IS'!A2:I2</f>
        <v>(Incorporated in Malaysia)</v>
      </c>
      <c r="B2" s="305"/>
      <c r="C2" s="305"/>
      <c r="D2" s="305"/>
      <c r="E2" s="305"/>
      <c r="F2" s="305"/>
      <c r="G2" s="305"/>
      <c r="H2" s="305"/>
      <c r="I2" s="305"/>
      <c r="J2" s="305"/>
      <c r="K2" s="305"/>
      <c r="L2" s="305"/>
      <c r="M2" s="305"/>
      <c r="N2" s="305"/>
      <c r="O2" s="305"/>
      <c r="P2" s="305"/>
      <c r="Q2" s="3"/>
    </row>
    <row r="4" ht="14.25">
      <c r="A4" s="5" t="str">
        <f>'page 1-IS'!A4</f>
        <v>Interim report for the financial period ended 31 March 2014</v>
      </c>
    </row>
    <row r="5" ht="12.75">
      <c r="A5" s="7" t="s">
        <v>43</v>
      </c>
    </row>
    <row r="6" spans="1:16" s="4" customFormat="1" ht="12.75">
      <c r="A6" s="58"/>
      <c r="B6" s="58"/>
      <c r="C6" s="58"/>
      <c r="D6" s="58"/>
      <c r="E6" s="107"/>
      <c r="F6" s="58"/>
      <c r="G6" s="58"/>
      <c r="H6" s="58"/>
      <c r="I6" s="58"/>
      <c r="J6" s="58"/>
      <c r="K6" s="58"/>
      <c r="L6" s="58"/>
      <c r="M6" s="58"/>
      <c r="N6" s="58"/>
      <c r="O6" s="58"/>
      <c r="P6" s="145"/>
    </row>
    <row r="7" ht="12.75">
      <c r="A7" s="6" t="s">
        <v>56</v>
      </c>
    </row>
    <row r="9" spans="1:3" ht="12.75">
      <c r="A9" s="6" t="s">
        <v>124</v>
      </c>
      <c r="B9" s="6"/>
      <c r="C9" s="6" t="s">
        <v>54</v>
      </c>
    </row>
    <row r="10" spans="1:3" ht="12.75">
      <c r="A10" s="6"/>
      <c r="B10" s="6"/>
      <c r="C10" s="6"/>
    </row>
    <row r="11" spans="1:3" ht="12.75">
      <c r="A11" s="6"/>
      <c r="B11" s="6"/>
      <c r="C11" s="157" t="s">
        <v>249</v>
      </c>
    </row>
    <row r="12" spans="1:16" ht="42" customHeight="1">
      <c r="A12" s="6"/>
      <c r="B12" s="6"/>
      <c r="C12" s="329" t="s">
        <v>314</v>
      </c>
      <c r="D12" s="329"/>
      <c r="E12" s="329"/>
      <c r="F12" s="329"/>
      <c r="G12" s="329"/>
      <c r="H12" s="329"/>
      <c r="I12" s="329"/>
      <c r="J12" s="329"/>
      <c r="K12" s="329"/>
      <c r="L12" s="329"/>
      <c r="M12" s="329"/>
      <c r="N12" s="329"/>
      <c r="O12" s="329"/>
      <c r="P12" s="329"/>
    </row>
    <row r="13" spans="1:16" ht="12.75">
      <c r="A13" s="6"/>
      <c r="B13" s="6"/>
      <c r="C13" s="120"/>
      <c r="D13" s="120"/>
      <c r="E13" s="120"/>
      <c r="F13" s="120"/>
      <c r="G13" s="120"/>
      <c r="H13" s="120"/>
      <c r="I13" s="120"/>
      <c r="J13" s="120"/>
      <c r="K13" s="120"/>
      <c r="L13" s="120"/>
      <c r="M13" s="120"/>
      <c r="N13" s="120"/>
      <c r="O13" s="120"/>
      <c r="P13" s="120"/>
    </row>
    <row r="14" spans="1:16" ht="12.75">
      <c r="A14" s="6"/>
      <c r="B14" s="6"/>
      <c r="C14" s="158" t="s">
        <v>250</v>
      </c>
      <c r="D14" s="120"/>
      <c r="E14" s="120"/>
      <c r="F14" s="120"/>
      <c r="G14" s="120"/>
      <c r="H14" s="120"/>
      <c r="I14" s="120"/>
      <c r="J14" s="120"/>
      <c r="K14" s="120"/>
      <c r="L14" s="120"/>
      <c r="M14" s="120"/>
      <c r="N14" s="120"/>
      <c r="O14" s="120"/>
      <c r="P14" s="120"/>
    </row>
    <row r="15" spans="1:20" ht="27.75" customHeight="1">
      <c r="A15" s="6"/>
      <c r="B15" s="6"/>
      <c r="C15" s="321" t="s">
        <v>222</v>
      </c>
      <c r="D15" s="321"/>
      <c r="E15" s="321"/>
      <c r="F15" s="321"/>
      <c r="G15" s="321"/>
      <c r="H15" s="321"/>
      <c r="I15" s="321"/>
      <c r="J15" s="321"/>
      <c r="K15" s="321"/>
      <c r="L15" s="321"/>
      <c r="M15" s="321"/>
      <c r="N15" s="321"/>
      <c r="O15" s="321"/>
      <c r="P15" s="321"/>
      <c r="T15" s="300"/>
    </row>
    <row r="16" spans="3:16" ht="12.75">
      <c r="C16" s="117"/>
      <c r="D16" s="117"/>
      <c r="E16" s="117"/>
      <c r="F16" s="117"/>
      <c r="G16" s="117"/>
      <c r="H16" s="117"/>
      <c r="I16" s="117"/>
      <c r="J16" s="117"/>
      <c r="K16" s="117"/>
      <c r="L16" s="117"/>
      <c r="M16" s="117"/>
      <c r="N16" s="117"/>
      <c r="O16" s="117"/>
      <c r="P16" s="159"/>
    </row>
    <row r="17" spans="1:17" s="6" customFormat="1" ht="12.75">
      <c r="A17" s="6" t="s">
        <v>125</v>
      </c>
      <c r="C17" s="327" t="s">
        <v>149</v>
      </c>
      <c r="D17" s="328"/>
      <c r="E17" s="328"/>
      <c r="F17" s="328"/>
      <c r="G17" s="328"/>
      <c r="H17" s="328"/>
      <c r="I17" s="328"/>
      <c r="J17" s="328"/>
      <c r="K17" s="328"/>
      <c r="L17" s="328"/>
      <c r="M17" s="328"/>
      <c r="N17" s="328"/>
      <c r="O17" s="328"/>
      <c r="P17" s="328"/>
      <c r="Q17" s="121"/>
    </row>
    <row r="19" spans="1:32" ht="52.5" customHeight="1">
      <c r="A19" s="6"/>
      <c r="B19" s="6"/>
      <c r="C19" s="160" t="s">
        <v>194</v>
      </c>
      <c r="D19" s="330" t="s">
        <v>315</v>
      </c>
      <c r="E19" s="330"/>
      <c r="F19" s="330"/>
      <c r="G19" s="330"/>
      <c r="H19" s="330"/>
      <c r="I19" s="330"/>
      <c r="J19" s="330"/>
      <c r="K19" s="330"/>
      <c r="L19" s="330"/>
      <c r="M19" s="330"/>
      <c r="N19" s="330"/>
      <c r="O19" s="330"/>
      <c r="P19" s="330"/>
      <c r="T19" s="330"/>
      <c r="U19" s="330"/>
      <c r="V19" s="330"/>
      <c r="W19" s="330"/>
      <c r="X19" s="330"/>
      <c r="Y19" s="330"/>
      <c r="Z19" s="330"/>
      <c r="AA19" s="330"/>
      <c r="AB19" s="330"/>
      <c r="AC19" s="330"/>
      <c r="AD19" s="330"/>
      <c r="AE19" s="330"/>
      <c r="AF19" s="330"/>
    </row>
    <row r="20" spans="3:16" ht="12.75">
      <c r="C20" s="117"/>
      <c r="D20" s="117"/>
      <c r="E20" s="117"/>
      <c r="F20" s="117"/>
      <c r="G20" s="117"/>
      <c r="H20" s="117"/>
      <c r="I20" s="117"/>
      <c r="J20" s="117"/>
      <c r="K20" s="117"/>
      <c r="L20" s="117"/>
      <c r="M20" s="117"/>
      <c r="N20" s="117"/>
      <c r="O20" s="117"/>
      <c r="P20" s="159"/>
    </row>
    <row r="21" spans="3:16" ht="12.75">
      <c r="C21" s="117"/>
      <c r="D21" s="331" t="s">
        <v>325</v>
      </c>
      <c r="E21" s="331"/>
      <c r="F21" s="331"/>
      <c r="G21" s="331"/>
      <c r="H21" s="331"/>
      <c r="I21" s="331"/>
      <c r="J21" s="331"/>
      <c r="K21" s="331"/>
      <c r="L21" s="331"/>
      <c r="M21" s="331"/>
      <c r="N21" s="331"/>
      <c r="O21" s="331"/>
      <c r="P21" s="331"/>
    </row>
    <row r="22" spans="1:32" ht="12.75">
      <c r="A22" s="6"/>
      <c r="B22" s="6"/>
      <c r="C22" s="160"/>
      <c r="D22" s="120"/>
      <c r="E22" s="120"/>
      <c r="F22" s="120"/>
      <c r="G22" s="120"/>
      <c r="H22" s="120"/>
      <c r="I22" s="120"/>
      <c r="J22" s="120"/>
      <c r="K22" s="120"/>
      <c r="L22" s="120"/>
      <c r="M22" s="120"/>
      <c r="N22" s="120"/>
      <c r="O22" s="120"/>
      <c r="P22" s="120"/>
      <c r="T22" s="120"/>
      <c r="U22" s="120"/>
      <c r="V22" s="120"/>
      <c r="W22" s="120"/>
      <c r="X22" s="120"/>
      <c r="Y22" s="120"/>
      <c r="Z22" s="120"/>
      <c r="AA22" s="120"/>
      <c r="AB22" s="120"/>
      <c r="AC22" s="120"/>
      <c r="AD22" s="120"/>
      <c r="AE22" s="120"/>
      <c r="AF22" s="120"/>
    </row>
    <row r="23" spans="1:20" ht="25.5" customHeight="1">
      <c r="A23" s="6"/>
      <c r="B23" s="6"/>
      <c r="C23" s="160" t="s">
        <v>195</v>
      </c>
      <c r="D23" s="330" t="s">
        <v>304</v>
      </c>
      <c r="E23" s="330"/>
      <c r="F23" s="330"/>
      <c r="G23" s="330"/>
      <c r="H23" s="330"/>
      <c r="I23" s="330"/>
      <c r="J23" s="330"/>
      <c r="K23" s="330"/>
      <c r="L23" s="330"/>
      <c r="M23" s="330"/>
      <c r="N23" s="330"/>
      <c r="O23" s="330"/>
      <c r="P23" s="330"/>
      <c r="Q23" s="120"/>
      <c r="T23" s="301"/>
    </row>
    <row r="24" spans="1:20" ht="12" customHeight="1">
      <c r="A24" s="6"/>
      <c r="B24" s="6"/>
      <c r="C24" s="160"/>
      <c r="D24" s="120"/>
      <c r="E24" s="120"/>
      <c r="F24" s="120"/>
      <c r="G24" s="120"/>
      <c r="H24" s="120"/>
      <c r="I24" s="120"/>
      <c r="J24" s="120"/>
      <c r="K24" s="120"/>
      <c r="L24" s="120"/>
      <c r="M24" s="120"/>
      <c r="N24" s="120"/>
      <c r="O24" s="120"/>
      <c r="P24" s="120"/>
      <c r="Q24" s="120"/>
      <c r="T24" s="301"/>
    </row>
    <row r="25" spans="1:20" ht="25.5" customHeight="1">
      <c r="A25" s="6"/>
      <c r="B25" s="6"/>
      <c r="C25" s="160" t="s">
        <v>302</v>
      </c>
      <c r="D25" s="332" t="s">
        <v>312</v>
      </c>
      <c r="E25" s="332"/>
      <c r="F25" s="332"/>
      <c r="G25" s="332"/>
      <c r="H25" s="332"/>
      <c r="I25" s="332"/>
      <c r="J25" s="332"/>
      <c r="K25" s="332"/>
      <c r="L25" s="332"/>
      <c r="M25" s="332"/>
      <c r="N25" s="332"/>
      <c r="O25" s="332"/>
      <c r="P25" s="332"/>
      <c r="Q25" s="120"/>
      <c r="T25" s="301"/>
    </row>
    <row r="26" spans="1:20" ht="12.75">
      <c r="A26" s="6"/>
      <c r="B26" s="6"/>
      <c r="C26" s="160"/>
      <c r="D26" s="120"/>
      <c r="E26" s="120"/>
      <c r="F26" s="120"/>
      <c r="G26" s="120"/>
      <c r="H26" s="120"/>
      <c r="I26" s="120"/>
      <c r="J26" s="120"/>
      <c r="K26" s="120"/>
      <c r="L26" s="120"/>
      <c r="M26" s="120"/>
      <c r="N26" s="120"/>
      <c r="O26" s="120"/>
      <c r="P26" s="120"/>
      <c r="Q26" s="120"/>
      <c r="T26" s="301"/>
    </row>
    <row r="27" spans="1:20" ht="25.5" customHeight="1">
      <c r="A27" s="6"/>
      <c r="B27" s="6"/>
      <c r="C27" s="160" t="s">
        <v>302</v>
      </c>
      <c r="D27" s="330" t="s">
        <v>303</v>
      </c>
      <c r="E27" s="330"/>
      <c r="F27" s="330"/>
      <c r="G27" s="330"/>
      <c r="H27" s="330"/>
      <c r="I27" s="330"/>
      <c r="J27" s="330"/>
      <c r="K27" s="330"/>
      <c r="L27" s="330"/>
      <c r="M27" s="330"/>
      <c r="N27" s="330"/>
      <c r="O27" s="330"/>
      <c r="P27" s="330"/>
      <c r="Q27" s="120"/>
      <c r="T27" s="301"/>
    </row>
    <row r="29" spans="1:7" ht="12.75">
      <c r="A29" s="6" t="s">
        <v>126</v>
      </c>
      <c r="B29" s="6"/>
      <c r="C29" s="6" t="s">
        <v>25</v>
      </c>
      <c r="D29" s="6"/>
      <c r="E29" s="6"/>
      <c r="F29" s="6"/>
      <c r="G29" s="6"/>
    </row>
    <row r="30" spans="1:7" ht="12.75">
      <c r="A30" s="6"/>
      <c r="B30" s="6"/>
      <c r="C30" s="6"/>
      <c r="D30" s="6"/>
      <c r="E30" s="6"/>
      <c r="F30" s="6"/>
      <c r="G30" s="6"/>
    </row>
    <row r="31" spans="1:16" ht="51.75" customHeight="1">
      <c r="A31" s="6"/>
      <c r="B31" s="6"/>
      <c r="C31" s="329" t="s">
        <v>313</v>
      </c>
      <c r="D31" s="329"/>
      <c r="E31" s="329"/>
      <c r="F31" s="329"/>
      <c r="G31" s="329"/>
      <c r="H31" s="329"/>
      <c r="I31" s="329"/>
      <c r="J31" s="329"/>
      <c r="K31" s="329"/>
      <c r="L31" s="329"/>
      <c r="M31" s="329"/>
      <c r="N31" s="329"/>
      <c r="O31" s="329"/>
      <c r="P31" s="329"/>
    </row>
    <row r="32" spans="3:16" ht="12.75">
      <c r="C32" s="108"/>
      <c r="D32" s="108"/>
      <c r="E32" s="108"/>
      <c r="F32" s="108"/>
      <c r="G32" s="108"/>
      <c r="H32" s="108"/>
      <c r="I32" s="108"/>
      <c r="J32" s="108"/>
      <c r="K32" s="108"/>
      <c r="L32" s="108"/>
      <c r="M32" s="108"/>
      <c r="N32" s="108"/>
      <c r="O32" s="108"/>
      <c r="P32" s="161"/>
    </row>
    <row r="33" spans="1:16" ht="12.75">
      <c r="A33" s="6" t="s">
        <v>127</v>
      </c>
      <c r="B33" s="6"/>
      <c r="C33" s="6" t="s">
        <v>33</v>
      </c>
      <c r="D33" s="6"/>
      <c r="E33" s="6"/>
      <c r="H33" s="2" t="s">
        <v>37</v>
      </c>
      <c r="P33" s="162"/>
    </row>
    <row r="34" spans="16:19" ht="12.75">
      <c r="P34" s="162"/>
      <c r="S34" s="6"/>
    </row>
    <row r="35" spans="3:16" s="118" customFormat="1" ht="12.75">
      <c r="C35" s="157" t="s">
        <v>146</v>
      </c>
      <c r="D35" s="2"/>
      <c r="E35" s="2"/>
      <c r="F35" s="2"/>
      <c r="G35" s="2"/>
      <c r="H35" s="2"/>
      <c r="I35" s="2"/>
      <c r="J35" s="2"/>
      <c r="K35" s="2"/>
      <c r="L35" s="2"/>
      <c r="M35" s="2"/>
      <c r="N35" s="2"/>
      <c r="P35" s="163" t="s">
        <v>16</v>
      </c>
    </row>
    <row r="36" spans="3:16" s="118" customFormat="1" ht="12.75">
      <c r="C36" s="165"/>
      <c r="D36" s="165"/>
      <c r="E36" s="165"/>
      <c r="F36" s="165"/>
      <c r="G36" s="165"/>
      <c r="H36" s="165"/>
      <c r="I36" s="165"/>
      <c r="J36" s="165"/>
      <c r="K36" s="165"/>
      <c r="L36" s="165"/>
      <c r="M36" s="165"/>
      <c r="N36" s="165"/>
      <c r="P36" s="163"/>
    </row>
    <row r="37" spans="3:16" s="118" customFormat="1" ht="29.25" customHeight="1">
      <c r="C37" s="333" t="s">
        <v>147</v>
      </c>
      <c r="D37" s="333"/>
      <c r="E37" s="333"/>
      <c r="F37" s="333"/>
      <c r="G37" s="333"/>
      <c r="H37" s="333"/>
      <c r="I37" s="333"/>
      <c r="J37" s="333"/>
      <c r="K37" s="333"/>
      <c r="L37" s="333"/>
      <c r="M37" s="333"/>
      <c r="N37" s="333"/>
      <c r="P37" s="163"/>
    </row>
    <row r="38" spans="3:16" s="118" customFormat="1" ht="12.75">
      <c r="C38" s="183" t="s">
        <v>210</v>
      </c>
      <c r="D38" s="164"/>
      <c r="E38" s="164"/>
      <c r="F38" s="164"/>
      <c r="G38" s="164"/>
      <c r="H38" s="164"/>
      <c r="I38" s="164"/>
      <c r="J38" s="164"/>
      <c r="K38" s="164"/>
      <c r="L38" s="164"/>
      <c r="M38" s="164"/>
      <c r="N38" s="164"/>
      <c r="P38" s="163"/>
    </row>
    <row r="39" spans="3:16" s="118" customFormat="1" ht="12.75">
      <c r="C39" s="164"/>
      <c r="D39" s="164" t="s">
        <v>287</v>
      </c>
      <c r="E39" s="164"/>
      <c r="F39" s="164"/>
      <c r="G39" s="164"/>
      <c r="H39" s="164"/>
      <c r="I39" s="164"/>
      <c r="J39" s="164"/>
      <c r="K39" s="164"/>
      <c r="L39" s="164"/>
      <c r="M39" s="164"/>
      <c r="N39" s="164"/>
      <c r="P39" s="163">
        <v>4617</v>
      </c>
    </row>
    <row r="40" spans="3:16" s="118" customFormat="1" ht="12.75">
      <c r="C40" s="164"/>
      <c r="D40" s="164" t="s">
        <v>288</v>
      </c>
      <c r="E40" s="164"/>
      <c r="F40" s="164"/>
      <c r="G40" s="164"/>
      <c r="H40" s="164"/>
      <c r="I40" s="164"/>
      <c r="J40" s="164"/>
      <c r="K40" s="164"/>
      <c r="L40" s="164"/>
      <c r="M40" s="164"/>
      <c r="N40" s="164"/>
      <c r="P40" s="163"/>
    </row>
    <row r="41" spans="3:16" s="118" customFormat="1" ht="24.75" customHeight="1">
      <c r="C41" s="164"/>
      <c r="D41" s="335" t="s">
        <v>289</v>
      </c>
      <c r="E41" s="335"/>
      <c r="F41" s="335"/>
      <c r="G41" s="335"/>
      <c r="H41" s="335"/>
      <c r="I41" s="335"/>
      <c r="J41" s="335"/>
      <c r="K41" s="335"/>
      <c r="L41" s="335"/>
      <c r="M41" s="335"/>
      <c r="N41" s="335"/>
      <c r="P41" s="163">
        <v>9500</v>
      </c>
    </row>
    <row r="42" spans="3:16" s="118" customFormat="1" ht="12.75">
      <c r="C42" s="164"/>
      <c r="D42" s="164" t="s">
        <v>290</v>
      </c>
      <c r="E42" s="164"/>
      <c r="F42" s="164"/>
      <c r="G42" s="164"/>
      <c r="H42" s="164"/>
      <c r="I42" s="164"/>
      <c r="J42" s="164"/>
      <c r="K42" s="164"/>
      <c r="L42" s="164"/>
      <c r="M42" s="164"/>
      <c r="N42" s="164"/>
      <c r="P42" s="163"/>
    </row>
    <row r="43" spans="3:16" s="118" customFormat="1" ht="28.5" customHeight="1">
      <c r="C43" s="164"/>
      <c r="D43" s="334" t="s">
        <v>291</v>
      </c>
      <c r="E43" s="334"/>
      <c r="F43" s="334"/>
      <c r="G43" s="334"/>
      <c r="H43" s="334"/>
      <c r="I43" s="334"/>
      <c r="J43" s="334"/>
      <c r="K43" s="334"/>
      <c r="L43" s="334"/>
      <c r="M43" s="334"/>
      <c r="N43" s="334"/>
      <c r="P43" s="163">
        <v>15</v>
      </c>
    </row>
    <row r="44" spans="3:16" s="118" customFormat="1" ht="12.75">
      <c r="C44" s="164"/>
      <c r="D44" s="302"/>
      <c r="E44" s="164"/>
      <c r="F44" s="164"/>
      <c r="G44" s="164"/>
      <c r="H44" s="164"/>
      <c r="I44" s="164"/>
      <c r="J44" s="164"/>
      <c r="K44" s="164"/>
      <c r="L44" s="164"/>
      <c r="M44" s="164"/>
      <c r="N44" s="164"/>
      <c r="P44" s="163"/>
    </row>
    <row r="45" spans="3:16" s="118" customFormat="1" ht="12.75">
      <c r="C45" s="164"/>
      <c r="D45" s="164"/>
      <c r="E45" s="164"/>
      <c r="F45" s="164"/>
      <c r="G45" s="164"/>
      <c r="H45" s="164"/>
      <c r="I45" s="164"/>
      <c r="J45" s="164"/>
      <c r="K45" s="164"/>
      <c r="L45" s="164"/>
      <c r="M45" s="164"/>
      <c r="N45" s="164"/>
      <c r="P45" s="163"/>
    </row>
    <row r="46" spans="3:16" s="118" customFormat="1" ht="13.5" thickBot="1">
      <c r="C46" s="183" t="s">
        <v>283</v>
      </c>
      <c r="D46" s="164"/>
      <c r="E46" s="164"/>
      <c r="F46" s="164"/>
      <c r="G46" s="164"/>
      <c r="H46" s="164"/>
      <c r="I46" s="164"/>
      <c r="J46" s="164"/>
      <c r="K46" s="164"/>
      <c r="L46" s="164"/>
      <c r="M46" s="164"/>
      <c r="N46" s="164"/>
      <c r="P46" s="166">
        <f>SUM(P39:P45)</f>
        <v>14132</v>
      </c>
    </row>
    <row r="47" s="118" customFormat="1" ht="12.75">
      <c r="P47" s="167"/>
    </row>
    <row r="48" spans="1:16" ht="12.75">
      <c r="A48" s="6" t="s">
        <v>170</v>
      </c>
      <c r="C48" s="6" t="s">
        <v>171</v>
      </c>
      <c r="P48" s="2"/>
    </row>
    <row r="49" spans="3:8" ht="12.75">
      <c r="C49" s="168"/>
      <c r="D49" s="6"/>
      <c r="E49" s="6"/>
      <c r="F49" s="6"/>
      <c r="G49" s="6"/>
      <c r="H49" s="6"/>
    </row>
    <row r="50" spans="3:16" ht="42" customHeight="1">
      <c r="C50" s="330" t="s">
        <v>326</v>
      </c>
      <c r="D50" s="330"/>
      <c r="E50" s="330"/>
      <c r="F50" s="330"/>
      <c r="G50" s="330"/>
      <c r="H50" s="330"/>
      <c r="I50" s="330"/>
      <c r="J50" s="330"/>
      <c r="K50" s="330"/>
      <c r="L50" s="330"/>
      <c r="M50" s="330"/>
      <c r="N50" s="330"/>
      <c r="O50" s="330"/>
      <c r="P50" s="330"/>
    </row>
    <row r="51" s="118" customFormat="1" ht="12.75">
      <c r="P51" s="167"/>
    </row>
    <row r="58" spans="1:16" ht="12.75">
      <c r="A58" s="123"/>
      <c r="B58" s="123"/>
      <c r="C58" s="123"/>
      <c r="D58" s="123"/>
      <c r="E58" s="123"/>
      <c r="F58" s="123"/>
      <c r="G58" s="123"/>
      <c r="H58" s="123"/>
      <c r="I58" s="123"/>
      <c r="J58" s="123"/>
      <c r="K58" s="123"/>
      <c r="L58" s="123"/>
      <c r="M58" s="123"/>
      <c r="N58" s="123"/>
      <c r="O58" s="123"/>
      <c r="P58" s="124"/>
    </row>
    <row r="59" spans="1:16" ht="12.75">
      <c r="A59" s="123"/>
      <c r="B59" s="123"/>
      <c r="C59" s="123"/>
      <c r="D59" s="123"/>
      <c r="E59" s="123"/>
      <c r="F59" s="123"/>
      <c r="G59" s="123"/>
      <c r="H59" s="123"/>
      <c r="I59" s="123"/>
      <c r="J59" s="123"/>
      <c r="K59" s="123"/>
      <c r="L59" s="123"/>
      <c r="M59" s="123"/>
      <c r="N59" s="123"/>
      <c r="O59" s="123"/>
      <c r="P59" s="124"/>
    </row>
    <row r="60" spans="1:16" ht="12.75">
      <c r="A60" s="123"/>
      <c r="B60" s="123"/>
      <c r="C60" s="123"/>
      <c r="D60" s="123"/>
      <c r="E60" s="123"/>
      <c r="F60" s="123"/>
      <c r="G60" s="123"/>
      <c r="H60" s="123"/>
      <c r="I60" s="123"/>
      <c r="J60" s="123"/>
      <c r="K60" s="123"/>
      <c r="L60" s="123"/>
      <c r="M60" s="123"/>
      <c r="N60" s="123"/>
      <c r="O60" s="123"/>
      <c r="P60" s="124"/>
    </row>
    <row r="61" spans="1:16" ht="12.75">
      <c r="A61" s="123"/>
      <c r="B61" s="123"/>
      <c r="C61" s="123"/>
      <c r="D61" s="123"/>
      <c r="E61" s="123"/>
      <c r="F61" s="123"/>
      <c r="G61" s="123"/>
      <c r="H61" s="123"/>
      <c r="I61" s="123"/>
      <c r="J61" s="123"/>
      <c r="K61" s="123"/>
      <c r="L61" s="123"/>
      <c r="M61" s="123"/>
      <c r="N61" s="123"/>
      <c r="O61" s="123"/>
      <c r="P61" s="124"/>
    </row>
    <row r="62" spans="1:16" ht="12.75">
      <c r="A62" s="123"/>
      <c r="B62" s="123"/>
      <c r="C62" s="123"/>
      <c r="D62" s="123"/>
      <c r="E62" s="123"/>
      <c r="F62" s="123"/>
      <c r="G62" s="123"/>
      <c r="H62" s="123"/>
      <c r="I62" s="123"/>
      <c r="J62" s="123"/>
      <c r="K62" s="123"/>
      <c r="L62" s="123"/>
      <c r="M62" s="123"/>
      <c r="N62" s="123"/>
      <c r="O62" s="123"/>
      <c r="P62" s="124"/>
    </row>
    <row r="63" spans="1:16" ht="12.75">
      <c r="A63" s="125"/>
      <c r="B63" s="123"/>
      <c r="C63" s="123"/>
      <c r="D63" s="123"/>
      <c r="E63" s="123"/>
      <c r="F63" s="123"/>
      <c r="G63" s="123"/>
      <c r="H63" s="123"/>
      <c r="I63" s="123"/>
      <c r="J63" s="123"/>
      <c r="K63" s="123"/>
      <c r="L63" s="123"/>
      <c r="M63" s="123"/>
      <c r="N63" s="123"/>
      <c r="O63" s="123"/>
      <c r="P63" s="124"/>
    </row>
  </sheetData>
  <sheetProtection/>
  <mergeCells count="16">
    <mergeCell ref="D21:P21"/>
    <mergeCell ref="D25:P25"/>
    <mergeCell ref="D27:P27"/>
    <mergeCell ref="D23:P23"/>
    <mergeCell ref="C50:P50"/>
    <mergeCell ref="C37:N37"/>
    <mergeCell ref="C31:P31"/>
    <mergeCell ref="D43:N43"/>
    <mergeCell ref="D41:N41"/>
    <mergeCell ref="A1:P1"/>
    <mergeCell ref="A2:P2"/>
    <mergeCell ref="C15:P15"/>
    <mergeCell ref="C17:P17"/>
    <mergeCell ref="C12:P12"/>
    <mergeCell ref="T19:AF19"/>
    <mergeCell ref="D19:P19"/>
  </mergeCells>
  <printOptions/>
  <pageMargins left="0.984251968503937" right="0.2362204724409449" top="0.5905511811023623" bottom="0.7480314960629921" header="0.3937007874015748" footer="0.7874015748031497"/>
  <pageSetup firstPageNumber="7" useFirstPageNumber="1" horizontalDpi="600" verticalDpi="600" orientation="portrait" paperSize="9" scale="75" r:id="rId1"/>
  <headerFooter alignWithMargins="0">
    <oddFooter>&amp;C&amp;"Times New Roman,Italic"&amp;8Page &amp;P
</oddFooter>
  </headerFooter>
</worksheet>
</file>

<file path=xl/worksheets/sheet8.xml><?xml version="1.0" encoding="utf-8"?>
<worksheet xmlns="http://schemas.openxmlformats.org/spreadsheetml/2006/main" xmlns:r="http://schemas.openxmlformats.org/officeDocument/2006/relationships">
  <dimension ref="A1:AE81"/>
  <sheetViews>
    <sheetView view="pageBreakPreview" zoomScaleSheetLayoutView="100" zoomScalePageLayoutView="0" workbookViewId="0" topLeftCell="A16">
      <selection activeCell="E20" sqref="E20"/>
    </sheetView>
  </sheetViews>
  <sheetFormatPr defaultColWidth="9.140625" defaultRowHeight="12.75"/>
  <cols>
    <col min="1" max="1" width="5.7109375" style="2" customWidth="1"/>
    <col min="2" max="2" width="2.8515625" style="2" bestFit="1" customWidth="1"/>
    <col min="3" max="3" width="4.00390625" style="2" customWidth="1"/>
    <col min="4" max="4" width="3.8515625" style="2" customWidth="1"/>
    <col min="5" max="5" width="12.7109375" style="2" customWidth="1"/>
    <col min="6" max="6" width="2.28125" style="2" customWidth="1"/>
    <col min="7" max="7" width="2.8515625" style="2" customWidth="1"/>
    <col min="8" max="8" width="11.57421875" style="2" customWidth="1"/>
    <col min="9" max="9" width="7.7109375" style="2" customWidth="1"/>
    <col min="10" max="10" width="11.57421875" style="2" customWidth="1"/>
    <col min="11" max="11" width="0.9921875" style="2" customWidth="1"/>
    <col min="12" max="12" width="10.7109375" style="2" customWidth="1"/>
    <col min="13" max="13" width="1.7109375" style="2" customWidth="1"/>
    <col min="14" max="14" width="10.7109375" style="2" customWidth="1"/>
    <col min="15" max="15" width="1.7109375" style="2" customWidth="1"/>
    <col min="16" max="16" width="10.7109375" style="2" customWidth="1"/>
    <col min="17" max="17" width="0.9921875" style="2" customWidth="1"/>
    <col min="18" max="18" width="97.8515625" style="2" customWidth="1"/>
    <col min="19" max="19" width="11.28125" style="2" customWidth="1"/>
    <col min="20" max="20" width="0.13671875" style="2" customWidth="1"/>
    <col min="21" max="16384" width="9.140625" style="2" customWidth="1"/>
  </cols>
  <sheetData>
    <row r="1" spans="1:19" ht="18.75">
      <c r="A1" s="304" t="str">
        <f>'page 1-IS'!A1:I1</f>
        <v>BINA GOODYEAR BERHAD (18645-H)</v>
      </c>
      <c r="B1" s="304"/>
      <c r="C1" s="304"/>
      <c r="D1" s="304"/>
      <c r="E1" s="304"/>
      <c r="F1" s="304"/>
      <c r="G1" s="304"/>
      <c r="H1" s="304"/>
      <c r="I1" s="304"/>
      <c r="J1" s="304"/>
      <c r="K1" s="304"/>
      <c r="L1" s="304"/>
      <c r="M1" s="304"/>
      <c r="N1" s="304"/>
      <c r="O1" s="304"/>
      <c r="P1" s="304"/>
      <c r="Q1" s="185"/>
      <c r="R1" s="185"/>
      <c r="S1" s="1"/>
    </row>
    <row r="2" spans="1:19" ht="12.75">
      <c r="A2" s="305" t="str">
        <f>'page 1-IS'!A2:I2</f>
        <v>(Incorporated in Malaysia)</v>
      </c>
      <c r="B2" s="305"/>
      <c r="C2" s="305"/>
      <c r="D2" s="305"/>
      <c r="E2" s="305"/>
      <c r="F2" s="305"/>
      <c r="G2" s="305"/>
      <c r="H2" s="305"/>
      <c r="I2" s="305"/>
      <c r="J2" s="305"/>
      <c r="K2" s="305"/>
      <c r="L2" s="305"/>
      <c r="M2" s="305"/>
      <c r="N2" s="305"/>
      <c r="O2" s="305"/>
      <c r="P2" s="305"/>
      <c r="Q2" s="186"/>
      <c r="R2" s="186"/>
      <c r="S2" s="3"/>
    </row>
    <row r="3" ht="12.75">
      <c r="R3" s="6"/>
    </row>
    <row r="4" spans="1:18" ht="14.25">
      <c r="A4" s="5" t="str">
        <f>'page 1-IS'!A4</f>
        <v>Interim report for the financial period ended 31 March 2014</v>
      </c>
      <c r="R4" s="6"/>
    </row>
    <row r="5" spans="1:18" ht="12.75">
      <c r="A5" s="7" t="s">
        <v>43</v>
      </c>
      <c r="R5" s="6"/>
    </row>
    <row r="6" spans="1:17" s="4" customFormat="1" ht="12.75">
      <c r="A6" s="58"/>
      <c r="B6" s="58"/>
      <c r="C6" s="58"/>
      <c r="D6" s="58"/>
      <c r="E6" s="107"/>
      <c r="F6" s="58"/>
      <c r="G6" s="58"/>
      <c r="H6" s="58"/>
      <c r="I6" s="58"/>
      <c r="J6" s="58"/>
      <c r="K6" s="58"/>
      <c r="L6" s="58"/>
      <c r="M6" s="58"/>
      <c r="N6" s="58"/>
      <c r="O6" s="58"/>
      <c r="P6" s="58"/>
      <c r="Q6" s="58"/>
    </row>
    <row r="7" ht="12.75">
      <c r="A7" s="6" t="s">
        <v>115</v>
      </c>
    </row>
    <row r="9" spans="1:19" ht="12.75">
      <c r="A9" s="6" t="s">
        <v>17</v>
      </c>
      <c r="B9" s="6"/>
      <c r="C9" s="6" t="s">
        <v>36</v>
      </c>
      <c r="D9" s="6"/>
      <c r="E9" s="6"/>
      <c r="R9" s="154"/>
      <c r="S9" s="2" t="s">
        <v>37</v>
      </c>
    </row>
    <row r="10" spans="1:18" ht="12.75">
      <c r="A10" s="6"/>
      <c r="B10" s="6"/>
      <c r="C10" s="6"/>
      <c r="D10" s="6"/>
      <c r="E10" s="6"/>
      <c r="R10" s="154"/>
    </row>
    <row r="11" spans="1:18" ht="12.75">
      <c r="A11" s="6"/>
      <c r="B11" s="6"/>
      <c r="C11" s="118"/>
      <c r="D11" s="118"/>
      <c r="E11" s="118"/>
      <c r="F11" s="118"/>
      <c r="G11" s="118"/>
      <c r="H11" s="118"/>
      <c r="I11" s="118"/>
      <c r="J11" s="118"/>
      <c r="K11" s="118"/>
      <c r="L11" s="118"/>
      <c r="M11" s="118"/>
      <c r="N11" s="118"/>
      <c r="O11" s="118"/>
      <c r="P11" s="118"/>
      <c r="R11" s="154"/>
    </row>
    <row r="12" spans="1:18" ht="12.75">
      <c r="A12" s="6"/>
      <c r="B12" s="6"/>
      <c r="C12" s="118"/>
      <c r="D12" s="118"/>
      <c r="E12" s="118"/>
      <c r="F12" s="118"/>
      <c r="G12" s="118"/>
      <c r="H12" s="118"/>
      <c r="I12" s="118"/>
      <c r="J12" s="118"/>
      <c r="K12" s="118"/>
      <c r="L12" s="118"/>
      <c r="M12" s="118"/>
      <c r="N12" s="118"/>
      <c r="O12" s="118"/>
      <c r="P12" s="118"/>
      <c r="R12" s="154"/>
    </row>
    <row r="13" spans="1:18" ht="12.75">
      <c r="A13" s="6"/>
      <c r="B13" s="6"/>
      <c r="C13" s="6"/>
      <c r="D13" s="6"/>
      <c r="E13" s="6"/>
      <c r="R13" s="154"/>
    </row>
    <row r="14" spans="1:31" ht="12.75" customHeight="1">
      <c r="A14" s="6"/>
      <c r="B14" s="6"/>
      <c r="C14" s="6"/>
      <c r="D14" s="6"/>
      <c r="E14" s="6"/>
      <c r="R14" s="184"/>
      <c r="S14" s="184"/>
      <c r="T14" s="184"/>
      <c r="U14" s="184"/>
      <c r="V14" s="184"/>
      <c r="W14" s="184"/>
      <c r="X14" s="184"/>
      <c r="Y14" s="184"/>
      <c r="Z14" s="184"/>
      <c r="AA14" s="184"/>
      <c r="AB14" s="184"/>
      <c r="AC14" s="184"/>
      <c r="AD14" s="184"/>
      <c r="AE14" s="184"/>
    </row>
    <row r="15" spans="1:18" ht="12.75">
      <c r="A15" s="6"/>
      <c r="B15" s="6"/>
      <c r="C15" s="6"/>
      <c r="D15" s="6"/>
      <c r="E15" s="6"/>
      <c r="R15" s="154"/>
    </row>
    <row r="16" spans="1:18" ht="12.75">
      <c r="A16" s="6"/>
      <c r="B16" s="6"/>
      <c r="C16" s="6"/>
      <c r="D16" s="6"/>
      <c r="E16" s="6"/>
      <c r="R16" s="154"/>
    </row>
    <row r="17" spans="1:18" ht="12.75">
      <c r="A17" s="6"/>
      <c r="B17" s="6"/>
      <c r="C17" s="6"/>
      <c r="D17" s="6"/>
      <c r="E17" s="6"/>
      <c r="R17" s="154"/>
    </row>
    <row r="18" spans="1:18" ht="12.75">
      <c r="A18" s="169" t="s">
        <v>18</v>
      </c>
      <c r="B18" s="6"/>
      <c r="C18" s="337" t="s">
        <v>192</v>
      </c>
      <c r="D18" s="337"/>
      <c r="E18" s="337"/>
      <c r="F18" s="337"/>
      <c r="G18" s="337"/>
      <c r="H18" s="337"/>
      <c r="I18" s="337"/>
      <c r="J18" s="337"/>
      <c r="K18" s="337"/>
      <c r="L18" s="337"/>
      <c r="M18" s="337"/>
      <c r="N18" s="337"/>
      <c r="O18" s="337"/>
      <c r="P18" s="337"/>
      <c r="Q18" s="337"/>
      <c r="R18" s="337"/>
    </row>
    <row r="19" ht="12.75">
      <c r="R19" s="154"/>
    </row>
    <row r="20" spans="3:18" s="117" customFormat="1" ht="12.75">
      <c r="C20" s="170"/>
      <c r="D20" s="170"/>
      <c r="E20" s="170"/>
      <c r="F20" s="170"/>
      <c r="G20" s="170"/>
      <c r="H20" s="170"/>
      <c r="I20" s="170"/>
      <c r="J20" s="170"/>
      <c r="K20" s="170"/>
      <c r="L20" s="129"/>
      <c r="M20" s="170"/>
      <c r="N20" s="171" t="s">
        <v>132</v>
      </c>
      <c r="O20" s="170"/>
      <c r="P20" s="129"/>
      <c r="R20" s="172"/>
    </row>
    <row r="21" spans="3:18" s="117" customFormat="1" ht="12.75">
      <c r="C21" s="170"/>
      <c r="D21" s="170"/>
      <c r="E21" s="170"/>
      <c r="F21" s="170"/>
      <c r="G21" s="170"/>
      <c r="H21" s="170"/>
      <c r="I21" s="170"/>
      <c r="J21" s="170"/>
      <c r="K21" s="170"/>
      <c r="L21" s="129" t="s">
        <v>130</v>
      </c>
      <c r="M21" s="170"/>
      <c r="N21" s="171" t="s">
        <v>133</v>
      </c>
      <c r="O21" s="170"/>
      <c r="P21" s="129"/>
      <c r="R21" s="172"/>
    </row>
    <row r="22" spans="3:18" s="117" customFormat="1" ht="12.75">
      <c r="C22" s="170"/>
      <c r="D22" s="170"/>
      <c r="E22" s="170"/>
      <c r="F22" s="170"/>
      <c r="G22" s="170"/>
      <c r="H22" s="170"/>
      <c r="I22" s="170"/>
      <c r="J22" s="170"/>
      <c r="K22" s="170"/>
      <c r="L22" s="129" t="s">
        <v>131</v>
      </c>
      <c r="M22" s="170"/>
      <c r="N22" s="171" t="s">
        <v>131</v>
      </c>
      <c r="O22" s="170"/>
      <c r="R22" s="172"/>
    </row>
    <row r="23" spans="3:18" s="117" customFormat="1" ht="12.75">
      <c r="C23" s="170"/>
      <c r="D23" s="170"/>
      <c r="E23" s="170"/>
      <c r="F23" s="170"/>
      <c r="G23" s="170"/>
      <c r="H23" s="170"/>
      <c r="I23" s="170"/>
      <c r="J23" s="170"/>
      <c r="K23" s="170"/>
      <c r="L23" s="173" t="str">
        <f>'page 1-IS'!G12</f>
        <v>31/03/14</v>
      </c>
      <c r="M23" s="170"/>
      <c r="N23" s="174" t="s">
        <v>284</v>
      </c>
      <c r="O23" s="170"/>
      <c r="P23" s="129" t="s">
        <v>128</v>
      </c>
      <c r="R23" s="172"/>
    </row>
    <row r="24" spans="3:19" ht="12.75">
      <c r="C24" s="338"/>
      <c r="D24" s="338"/>
      <c r="E24" s="338"/>
      <c r="F24" s="338"/>
      <c r="G24" s="338"/>
      <c r="H24" s="338"/>
      <c r="I24" s="338"/>
      <c r="J24" s="338"/>
      <c r="K24" s="338"/>
      <c r="L24" s="129" t="s">
        <v>16</v>
      </c>
      <c r="M24" s="4"/>
      <c r="N24" s="129" t="s">
        <v>16</v>
      </c>
      <c r="O24" s="4"/>
      <c r="P24" s="129" t="s">
        <v>129</v>
      </c>
      <c r="R24" s="154"/>
      <c r="S24" s="2" t="s">
        <v>37</v>
      </c>
    </row>
    <row r="25" spans="3:18" ht="12.75">
      <c r="C25" s="175"/>
      <c r="D25" s="175"/>
      <c r="E25" s="175"/>
      <c r="F25" s="175"/>
      <c r="G25" s="175"/>
      <c r="H25" s="175"/>
      <c r="I25" s="175"/>
      <c r="J25" s="175"/>
      <c r="K25" s="175"/>
      <c r="L25" s="129"/>
      <c r="M25" s="4"/>
      <c r="N25" s="129"/>
      <c r="O25" s="4"/>
      <c r="P25" s="129"/>
      <c r="R25" s="154"/>
    </row>
    <row r="26" spans="3:18" ht="12.75">
      <c r="C26" s="4" t="s">
        <v>135</v>
      </c>
      <c r="D26" s="4"/>
      <c r="E26" s="4"/>
      <c r="F26" s="4"/>
      <c r="G26" s="4"/>
      <c r="H26" s="4"/>
      <c r="I26" s="4"/>
      <c r="J26" s="4"/>
      <c r="K26" s="4"/>
      <c r="L26" s="127">
        <f>'page 1-IS'!C15</f>
        <v>608.67</v>
      </c>
      <c r="M26" s="127"/>
      <c r="N26" s="127">
        <v>0</v>
      </c>
      <c r="O26" s="127"/>
      <c r="P26" s="155">
        <v>0</v>
      </c>
      <c r="R26" s="154"/>
    </row>
    <row r="27" spans="3:18" ht="12.75">
      <c r="C27" s="4" t="s">
        <v>323</v>
      </c>
      <c r="D27" s="4"/>
      <c r="E27" s="4"/>
      <c r="F27" s="4"/>
      <c r="G27" s="4"/>
      <c r="H27" s="4"/>
      <c r="I27" s="4"/>
      <c r="J27" s="4"/>
      <c r="K27" s="4"/>
      <c r="L27" s="127">
        <f>'page 1-IS'!C17</f>
        <v>-910.7899999999996</v>
      </c>
      <c r="M27" s="127"/>
      <c r="N27" s="127">
        <f>-1098</f>
        <v>-1098</v>
      </c>
      <c r="O27" s="127"/>
      <c r="P27" s="176">
        <f>(L27-N27)/-N27</f>
        <v>0.17050091074681273</v>
      </c>
      <c r="R27" s="154"/>
    </row>
    <row r="28" spans="3:18" ht="12.75">
      <c r="C28" s="4" t="s">
        <v>322</v>
      </c>
      <c r="D28" s="4"/>
      <c r="E28" s="4"/>
      <c r="F28" s="4"/>
      <c r="G28" s="4"/>
      <c r="H28" s="4"/>
      <c r="I28" s="4"/>
      <c r="J28" s="4"/>
      <c r="K28" s="4"/>
      <c r="L28" s="127">
        <f>'page 1-IS'!C18</f>
        <v>0</v>
      </c>
      <c r="M28" s="127"/>
      <c r="N28" s="127">
        <v>2703</v>
      </c>
      <c r="O28" s="127"/>
      <c r="P28" s="176">
        <f>(L28-N28)/-N28</f>
        <v>1</v>
      </c>
      <c r="R28" s="154"/>
    </row>
    <row r="29" spans="3:18" ht="12.75">
      <c r="C29" s="4" t="s">
        <v>327</v>
      </c>
      <c r="D29" s="4"/>
      <c r="E29" s="4"/>
      <c r="F29" s="4"/>
      <c r="G29" s="4"/>
      <c r="H29" s="4"/>
      <c r="I29" s="4"/>
      <c r="J29" s="4"/>
      <c r="K29" s="4"/>
      <c r="L29" s="127">
        <f>SUM('page 1-IS'!C19:C20)</f>
        <v>-212.24</v>
      </c>
      <c r="M29" s="127"/>
      <c r="N29" s="127">
        <v>0</v>
      </c>
      <c r="O29" s="127"/>
      <c r="P29" s="155">
        <v>0</v>
      </c>
      <c r="R29" s="154"/>
    </row>
    <row r="30" spans="3:18" ht="12.75">
      <c r="C30" s="4" t="s">
        <v>324</v>
      </c>
      <c r="D30" s="4"/>
      <c r="E30" s="4"/>
      <c r="F30" s="4"/>
      <c r="G30" s="4"/>
      <c r="H30" s="4"/>
      <c r="I30" s="4"/>
      <c r="J30" s="4"/>
      <c r="K30" s="4"/>
      <c r="L30" s="127">
        <f>'page 1-IS'!C22</f>
        <v>-1123.0299999999997</v>
      </c>
      <c r="M30" s="127"/>
      <c r="N30" s="127">
        <v>1341</v>
      </c>
      <c r="O30" s="127"/>
      <c r="P30" s="176">
        <f>(L30-N30)/-N30</f>
        <v>1.837457121551081</v>
      </c>
      <c r="R30" s="154"/>
    </row>
    <row r="31" spans="3:18" ht="12.75">
      <c r="C31" s="4" t="s">
        <v>298</v>
      </c>
      <c r="D31" s="4"/>
      <c r="E31" s="4"/>
      <c r="F31" s="4"/>
      <c r="G31" s="4"/>
      <c r="H31" s="4"/>
      <c r="I31" s="4"/>
      <c r="J31" s="4"/>
      <c r="K31" s="4"/>
      <c r="L31" s="127">
        <f>4708-50</f>
        <v>4658</v>
      </c>
      <c r="M31" s="127"/>
      <c r="N31" s="127">
        <v>0</v>
      </c>
      <c r="O31" s="127"/>
      <c r="P31" s="176">
        <v>0</v>
      </c>
      <c r="R31" s="154"/>
    </row>
    <row r="32" spans="3:18" ht="12.75">
      <c r="C32" s="4"/>
      <c r="D32" s="4"/>
      <c r="E32" s="4"/>
      <c r="F32" s="4"/>
      <c r="G32" s="4"/>
      <c r="H32" s="4"/>
      <c r="I32" s="4"/>
      <c r="J32" s="4"/>
      <c r="K32" s="4"/>
      <c r="L32" s="127"/>
      <c r="M32" s="127"/>
      <c r="N32" s="127"/>
      <c r="O32" s="127"/>
      <c r="P32" s="176"/>
      <c r="R32" s="154"/>
    </row>
    <row r="33" spans="3:18" ht="12.75">
      <c r="C33" s="4"/>
      <c r="D33" s="4"/>
      <c r="E33" s="4"/>
      <c r="F33" s="4"/>
      <c r="G33" s="4"/>
      <c r="H33" s="4"/>
      <c r="I33" s="4"/>
      <c r="J33" s="4"/>
      <c r="K33" s="4"/>
      <c r="L33" s="127"/>
      <c r="M33" s="127"/>
      <c r="N33" s="127"/>
      <c r="O33" s="127"/>
      <c r="P33" s="176"/>
      <c r="R33" s="154"/>
    </row>
    <row r="34" spans="3:18" ht="12.75">
      <c r="C34" s="4"/>
      <c r="D34" s="4"/>
      <c r="E34" s="4"/>
      <c r="F34" s="4"/>
      <c r="G34" s="4"/>
      <c r="H34" s="4"/>
      <c r="I34" s="4"/>
      <c r="J34" s="4"/>
      <c r="K34" s="4"/>
      <c r="L34" s="127"/>
      <c r="M34" s="127"/>
      <c r="N34" s="127"/>
      <c r="O34" s="127"/>
      <c r="P34" s="176"/>
      <c r="R34" s="154"/>
    </row>
    <row r="35" spans="3:18" ht="12.75">
      <c r="C35" s="4"/>
      <c r="D35" s="4"/>
      <c r="E35" s="4"/>
      <c r="F35" s="4"/>
      <c r="G35" s="4"/>
      <c r="H35" s="4"/>
      <c r="I35" s="4"/>
      <c r="J35" s="4"/>
      <c r="K35" s="4"/>
      <c r="L35" s="127"/>
      <c r="M35" s="127"/>
      <c r="N35" s="127"/>
      <c r="O35" s="127"/>
      <c r="P35" s="176"/>
      <c r="R35" s="154"/>
    </row>
    <row r="37" spans="1:3" ht="12.75">
      <c r="A37" s="6" t="s">
        <v>19</v>
      </c>
      <c r="C37" s="6" t="s">
        <v>136</v>
      </c>
    </row>
    <row r="39" spans="3:18" ht="13.5" customHeight="1">
      <c r="C39" s="330" t="s">
        <v>309</v>
      </c>
      <c r="D39" s="330"/>
      <c r="E39" s="330"/>
      <c r="F39" s="330"/>
      <c r="G39" s="330"/>
      <c r="H39" s="330"/>
      <c r="I39" s="330"/>
      <c r="J39" s="330"/>
      <c r="K39" s="330"/>
      <c r="L39" s="330"/>
      <c r="M39" s="330"/>
      <c r="N39" s="330"/>
      <c r="O39" s="330"/>
      <c r="P39" s="330"/>
      <c r="Q39" s="118"/>
      <c r="R39" s="118"/>
    </row>
    <row r="41" spans="1:3" ht="12.75">
      <c r="A41" s="6" t="s">
        <v>20</v>
      </c>
      <c r="C41" s="6" t="s">
        <v>137</v>
      </c>
    </row>
    <row r="43" spans="3:19" ht="12.75">
      <c r="C43" s="2" t="s">
        <v>308</v>
      </c>
      <c r="D43" s="117"/>
      <c r="E43" s="117"/>
      <c r="F43" s="117"/>
      <c r="G43" s="117"/>
      <c r="H43" s="117"/>
      <c r="I43" s="117"/>
      <c r="J43" s="117"/>
      <c r="K43" s="117"/>
      <c r="L43" s="117"/>
      <c r="M43" s="117"/>
      <c r="N43" s="117"/>
      <c r="O43" s="117"/>
      <c r="P43" s="117"/>
      <c r="Q43" s="117"/>
      <c r="R43" s="117"/>
      <c r="S43" s="117"/>
    </row>
    <row r="45" spans="1:3" ht="12.75">
      <c r="A45" s="6" t="s">
        <v>21</v>
      </c>
      <c r="C45" s="6" t="s">
        <v>15</v>
      </c>
    </row>
    <row r="47" spans="3:15" ht="25.5">
      <c r="C47" s="8"/>
      <c r="D47" s="8"/>
      <c r="E47" s="4"/>
      <c r="F47" s="8"/>
      <c r="G47" s="8"/>
      <c r="H47" s="8"/>
      <c r="I47" s="8"/>
      <c r="J47" s="8"/>
      <c r="K47" s="8"/>
      <c r="L47" s="177" t="s">
        <v>248</v>
      </c>
      <c r="M47" s="170"/>
      <c r="N47" s="171" t="s">
        <v>139</v>
      </c>
      <c r="O47" s="4"/>
    </row>
    <row r="48" spans="3:15" ht="12.75">
      <c r="C48" s="8"/>
      <c r="D48" s="8"/>
      <c r="E48" s="8"/>
      <c r="F48" s="8"/>
      <c r="G48" s="8"/>
      <c r="H48" s="8"/>
      <c r="I48" s="8"/>
      <c r="J48" s="8"/>
      <c r="K48" s="8"/>
      <c r="L48" s="173" t="str">
        <f>'page 1-IS'!C12</f>
        <v>31/03/14</v>
      </c>
      <c r="M48" s="170"/>
      <c r="N48" s="173" t="str">
        <f>L48</f>
        <v>31/03/14</v>
      </c>
      <c r="O48" s="4"/>
    </row>
    <row r="49" spans="3:15" ht="12.75">
      <c r="C49" s="8" t="s">
        <v>140</v>
      </c>
      <c r="D49" s="8"/>
      <c r="E49" s="8"/>
      <c r="F49" s="8"/>
      <c r="G49" s="8"/>
      <c r="H49" s="8"/>
      <c r="I49" s="8"/>
      <c r="J49" s="8"/>
      <c r="K49" s="8"/>
      <c r="L49" s="129" t="s">
        <v>16</v>
      </c>
      <c r="M49" s="170"/>
      <c r="N49" s="129" t="s">
        <v>16</v>
      </c>
      <c r="O49" s="4"/>
    </row>
    <row r="50" spans="3:15" ht="12.75">
      <c r="C50" s="157" t="s">
        <v>12</v>
      </c>
      <c r="D50" s="8"/>
      <c r="E50" s="8"/>
      <c r="F50" s="8"/>
      <c r="G50" s="8"/>
      <c r="H50" s="8"/>
      <c r="I50" s="8"/>
      <c r="J50" s="8"/>
      <c r="K50" s="8"/>
      <c r="M50" s="4"/>
      <c r="O50" s="4"/>
    </row>
    <row r="51" spans="3:15" ht="12.75">
      <c r="C51" s="4" t="s">
        <v>10</v>
      </c>
      <c r="D51" s="4"/>
      <c r="E51" s="4"/>
      <c r="F51" s="4"/>
      <c r="G51" s="4"/>
      <c r="H51" s="4"/>
      <c r="I51" s="4"/>
      <c r="J51" s="4"/>
      <c r="K51" s="4"/>
      <c r="L51" s="127">
        <v>0</v>
      </c>
      <c r="M51" s="4"/>
      <c r="N51" s="127">
        <f>'page 1-IS'!G23</f>
        <v>0</v>
      </c>
      <c r="O51" s="4"/>
    </row>
    <row r="52" spans="3:15" ht="12.75">
      <c r="C52" s="4" t="s">
        <v>11</v>
      </c>
      <c r="D52" s="4"/>
      <c r="E52" s="4"/>
      <c r="F52" s="4"/>
      <c r="G52" s="4"/>
      <c r="H52" s="4"/>
      <c r="I52" s="4"/>
      <c r="J52" s="4"/>
      <c r="K52" s="4"/>
      <c r="L52" s="149">
        <v>0</v>
      </c>
      <c r="M52" s="4"/>
      <c r="N52" s="149">
        <v>0</v>
      </c>
      <c r="O52" s="4"/>
    </row>
    <row r="53" spans="3:15" ht="13.5" thickBot="1">
      <c r="C53" s="4"/>
      <c r="D53" s="4"/>
      <c r="E53" s="4"/>
      <c r="F53" s="4"/>
      <c r="G53" s="4"/>
      <c r="H53" s="4"/>
      <c r="I53" s="4"/>
      <c r="J53" s="4"/>
      <c r="K53" s="4"/>
      <c r="L53" s="150">
        <f>SUM(L51:L52)</f>
        <v>0</v>
      </c>
      <c r="M53" s="4"/>
      <c r="N53" s="150">
        <f>SUM(N51:N52)</f>
        <v>0</v>
      </c>
      <c r="O53" s="4"/>
    </row>
    <row r="54" spans="3:15" ht="12.75">
      <c r="C54" s="4"/>
      <c r="D54" s="4"/>
      <c r="E54" s="4"/>
      <c r="F54" s="4"/>
      <c r="G54" s="4"/>
      <c r="H54" s="4"/>
      <c r="I54" s="4"/>
      <c r="J54" s="4"/>
      <c r="K54" s="4"/>
      <c r="L54" s="4"/>
      <c r="M54" s="4"/>
      <c r="N54" s="4"/>
      <c r="O54" s="4"/>
    </row>
    <row r="55" spans="1:15" ht="12.75">
      <c r="A55" s="6" t="s">
        <v>22</v>
      </c>
      <c r="B55" s="6"/>
      <c r="C55" s="6" t="s">
        <v>2</v>
      </c>
      <c r="D55" s="6"/>
      <c r="E55" s="6"/>
      <c r="K55" s="78"/>
      <c r="M55" s="78"/>
      <c r="O55" s="78"/>
    </row>
    <row r="56" spans="11:15" ht="12.75">
      <c r="K56" s="78"/>
      <c r="M56" s="78"/>
      <c r="O56" s="78"/>
    </row>
    <row r="57" spans="3:16" ht="12.75">
      <c r="C57" s="333" t="s">
        <v>305</v>
      </c>
      <c r="D57" s="333"/>
      <c r="E57" s="333"/>
      <c r="F57" s="333"/>
      <c r="G57" s="333"/>
      <c r="H57" s="333"/>
      <c r="I57" s="333"/>
      <c r="J57" s="333"/>
      <c r="K57" s="333"/>
      <c r="L57" s="333"/>
      <c r="M57" s="333"/>
      <c r="N57" s="333"/>
      <c r="O57" s="333"/>
      <c r="P57" s="333"/>
    </row>
    <row r="58" spans="3:16" ht="12.75">
      <c r="C58" s="122"/>
      <c r="D58" s="122"/>
      <c r="E58" s="122"/>
      <c r="F58" s="122"/>
      <c r="G58" s="122"/>
      <c r="H58" s="122"/>
      <c r="I58" s="122"/>
      <c r="J58" s="122"/>
      <c r="K58" s="178"/>
      <c r="L58" s="122"/>
      <c r="M58" s="178"/>
      <c r="N58" s="122"/>
      <c r="O58" s="178"/>
      <c r="P58" s="122"/>
    </row>
    <row r="59" spans="1:16" ht="12.75">
      <c r="A59" s="110" t="s">
        <v>23</v>
      </c>
      <c r="B59" s="110"/>
      <c r="C59" s="336" t="s">
        <v>141</v>
      </c>
      <c r="D59" s="336"/>
      <c r="E59" s="336"/>
      <c r="F59" s="336"/>
      <c r="G59" s="336"/>
      <c r="H59" s="336"/>
      <c r="I59" s="336"/>
      <c r="J59" s="336"/>
      <c r="K59" s="336"/>
      <c r="L59" s="336"/>
      <c r="M59" s="336"/>
      <c r="N59" s="336"/>
      <c r="O59" s="336"/>
      <c r="P59" s="336"/>
    </row>
    <row r="60" spans="11:15" ht="12.75">
      <c r="K60" s="78"/>
      <c r="M60" s="78"/>
      <c r="O60" s="78"/>
    </row>
    <row r="61" spans="3:16" ht="12.75">
      <c r="C61" s="333" t="s">
        <v>1</v>
      </c>
      <c r="D61" s="333"/>
      <c r="E61" s="333"/>
      <c r="F61" s="333"/>
      <c r="G61" s="333"/>
      <c r="H61" s="333"/>
      <c r="I61" s="333"/>
      <c r="J61" s="333"/>
      <c r="K61" s="333"/>
      <c r="L61" s="333"/>
      <c r="M61" s="333"/>
      <c r="N61" s="333"/>
      <c r="O61" s="333"/>
      <c r="P61" s="333"/>
    </row>
    <row r="72" ht="12.75">
      <c r="A72" s="57"/>
    </row>
    <row r="73" spans="1:18" ht="12.75">
      <c r="A73" s="123"/>
      <c r="B73" s="123"/>
      <c r="C73" s="123"/>
      <c r="D73" s="123"/>
      <c r="E73" s="123"/>
      <c r="F73" s="123"/>
      <c r="G73" s="123"/>
      <c r="H73" s="123"/>
      <c r="I73" s="123"/>
      <c r="J73" s="123"/>
      <c r="K73" s="123"/>
      <c r="L73" s="123"/>
      <c r="M73" s="123"/>
      <c r="N73" s="123"/>
      <c r="O73" s="123"/>
      <c r="P73" s="123"/>
      <c r="Q73" s="123"/>
      <c r="R73" s="123"/>
    </row>
    <row r="74" spans="1:18" ht="12.75">
      <c r="A74" s="123"/>
      <c r="B74" s="123"/>
      <c r="C74" s="123"/>
      <c r="D74" s="123"/>
      <c r="E74" s="123"/>
      <c r="F74" s="123"/>
      <c r="G74" s="123"/>
      <c r="H74" s="123"/>
      <c r="I74" s="123"/>
      <c r="J74" s="123"/>
      <c r="K74" s="123"/>
      <c r="L74" s="123"/>
      <c r="M74" s="123"/>
      <c r="N74" s="123"/>
      <c r="O74" s="123"/>
      <c r="P74" s="123"/>
      <c r="Q74" s="123"/>
      <c r="R74" s="123"/>
    </row>
    <row r="75" spans="1:18" ht="12.75">
      <c r="A75" s="123"/>
      <c r="B75" s="123"/>
      <c r="C75" s="123"/>
      <c r="D75" s="123"/>
      <c r="E75" s="123"/>
      <c r="F75" s="123"/>
      <c r="G75" s="123"/>
      <c r="H75" s="123"/>
      <c r="I75" s="123"/>
      <c r="J75" s="123"/>
      <c r="K75" s="123"/>
      <c r="L75" s="123"/>
      <c r="M75" s="123"/>
      <c r="N75" s="123"/>
      <c r="O75" s="123"/>
      <c r="P75" s="123"/>
      <c r="Q75" s="123"/>
      <c r="R75" s="123"/>
    </row>
    <row r="76" spans="1:18" ht="12.75">
      <c r="A76" s="123"/>
      <c r="B76" s="123"/>
      <c r="C76" s="123"/>
      <c r="D76" s="123"/>
      <c r="E76" s="123"/>
      <c r="F76" s="123"/>
      <c r="G76" s="123"/>
      <c r="H76" s="123"/>
      <c r="I76" s="123"/>
      <c r="J76" s="123"/>
      <c r="K76" s="123"/>
      <c r="L76" s="123"/>
      <c r="M76" s="123"/>
      <c r="N76" s="123"/>
      <c r="O76" s="123"/>
      <c r="P76" s="123"/>
      <c r="Q76" s="123"/>
      <c r="R76" s="123"/>
    </row>
    <row r="77" spans="1:18" ht="12.75">
      <c r="A77" s="123"/>
      <c r="B77" s="123"/>
      <c r="C77" s="123"/>
      <c r="D77" s="123"/>
      <c r="E77" s="123"/>
      <c r="F77" s="123"/>
      <c r="G77" s="123"/>
      <c r="H77" s="123"/>
      <c r="I77" s="123"/>
      <c r="J77" s="123"/>
      <c r="K77" s="123"/>
      <c r="L77" s="123"/>
      <c r="M77" s="123"/>
      <c r="N77" s="123"/>
      <c r="O77" s="123"/>
      <c r="P77" s="123"/>
      <c r="Q77" s="123"/>
      <c r="R77" s="123"/>
    </row>
    <row r="78" spans="1:18" ht="12.75">
      <c r="A78" s="123"/>
      <c r="B78" s="123"/>
      <c r="C78" s="123"/>
      <c r="D78" s="123"/>
      <c r="E78" s="123"/>
      <c r="F78" s="123"/>
      <c r="G78" s="123"/>
      <c r="H78" s="123"/>
      <c r="I78" s="123"/>
      <c r="J78" s="123"/>
      <c r="K78" s="123"/>
      <c r="L78" s="123"/>
      <c r="M78" s="123"/>
      <c r="N78" s="123"/>
      <c r="O78" s="123"/>
      <c r="P78" s="123"/>
      <c r="Q78" s="123"/>
      <c r="R78" s="123"/>
    </row>
    <row r="79" spans="1:18" ht="12.75">
      <c r="A79" s="123"/>
      <c r="B79" s="123"/>
      <c r="C79" s="123"/>
      <c r="D79" s="123"/>
      <c r="E79" s="123"/>
      <c r="F79" s="123"/>
      <c r="G79" s="123"/>
      <c r="H79" s="123"/>
      <c r="I79" s="123"/>
      <c r="J79" s="123"/>
      <c r="K79" s="123"/>
      <c r="L79" s="123"/>
      <c r="M79" s="123"/>
      <c r="N79" s="123"/>
      <c r="O79" s="123"/>
      <c r="P79" s="123"/>
      <c r="Q79" s="123"/>
      <c r="R79" s="123"/>
    </row>
    <row r="80" spans="1:18" ht="12.75">
      <c r="A80" s="123"/>
      <c r="B80" s="123"/>
      <c r="C80" s="123"/>
      <c r="D80" s="123"/>
      <c r="E80" s="123"/>
      <c r="F80" s="123"/>
      <c r="G80" s="123"/>
      <c r="H80" s="123"/>
      <c r="I80" s="123"/>
      <c r="J80" s="123"/>
      <c r="K80" s="123"/>
      <c r="L80" s="123"/>
      <c r="M80" s="123"/>
      <c r="N80" s="123"/>
      <c r="O80" s="123"/>
      <c r="P80" s="123"/>
      <c r="Q80" s="123"/>
      <c r="R80" s="123"/>
    </row>
    <row r="81" spans="1:18" ht="12.75">
      <c r="A81" s="123"/>
      <c r="B81" s="123"/>
      <c r="C81" s="123"/>
      <c r="D81" s="123"/>
      <c r="E81" s="123"/>
      <c r="F81" s="123"/>
      <c r="G81" s="123"/>
      <c r="H81" s="123"/>
      <c r="I81" s="123"/>
      <c r="J81" s="123"/>
      <c r="K81" s="123"/>
      <c r="L81" s="123"/>
      <c r="M81" s="123"/>
      <c r="N81" s="123"/>
      <c r="O81" s="123"/>
      <c r="P81" s="123"/>
      <c r="Q81" s="123"/>
      <c r="R81" s="123"/>
    </row>
  </sheetData>
  <sheetProtection/>
  <mergeCells count="8">
    <mergeCell ref="A1:P1"/>
    <mergeCell ref="A2:P2"/>
    <mergeCell ref="C39:P39"/>
    <mergeCell ref="C61:P61"/>
    <mergeCell ref="C59:P59"/>
    <mergeCell ref="C57:P57"/>
    <mergeCell ref="C18:R18"/>
    <mergeCell ref="C24:K24"/>
  </mergeCells>
  <printOptions/>
  <pageMargins left="0.9055118110236221" right="0.2362204724409449" top="0.5905511811023623" bottom="0.7480314960629921" header="0.3937007874015748" footer="0.7874015748031497"/>
  <pageSetup firstPageNumber="8" useFirstPageNumber="1" horizontalDpi="600" verticalDpi="600" orientation="portrait" paperSize="9" scale="89" r:id="rId2"/>
  <headerFooter alignWithMargins="0">
    <oddFooter>&amp;C&amp;"Times New Roman,Italic"&amp;8Page &amp;P</oddFooter>
  </headerFooter>
  <drawing r:id="rId1"/>
</worksheet>
</file>

<file path=xl/worksheets/sheet9.xml><?xml version="1.0" encoding="utf-8"?>
<worksheet xmlns="http://schemas.openxmlformats.org/spreadsheetml/2006/main" xmlns:r="http://schemas.openxmlformats.org/officeDocument/2006/relationships">
  <dimension ref="A1:AD68"/>
  <sheetViews>
    <sheetView view="pageBreakPreview" zoomScaleNormal="110" zoomScaleSheetLayoutView="100" zoomScalePageLayoutView="0" workbookViewId="0" topLeftCell="A1">
      <selection activeCell="E28" sqref="E28:O28"/>
    </sheetView>
  </sheetViews>
  <sheetFormatPr defaultColWidth="9.140625" defaultRowHeight="12.75"/>
  <cols>
    <col min="1" max="1" width="5.7109375" style="2" customWidth="1"/>
    <col min="2" max="2" width="2.8515625" style="2" bestFit="1" customWidth="1"/>
    <col min="3" max="5" width="4.7109375" style="2" customWidth="1"/>
    <col min="6" max="6" width="8.7109375" style="2" customWidth="1"/>
    <col min="7" max="7" width="2.8515625" style="2" customWidth="1"/>
    <col min="8" max="8" width="20.57421875" style="2" customWidth="1"/>
    <col min="9" max="9" width="11.57421875" style="2" customWidth="1"/>
    <col min="10" max="10" width="0.9921875" style="2" customWidth="1"/>
    <col min="11" max="11" width="10.7109375" style="78" customWidth="1"/>
    <col min="12" max="12" width="1.7109375" style="2" customWidth="1"/>
    <col min="13" max="13" width="10.7109375" style="78" customWidth="1"/>
    <col min="14" max="14" width="1.7109375" style="2" customWidth="1"/>
    <col min="15" max="15" width="10.7109375" style="78" customWidth="1"/>
    <col min="16" max="16" width="0.9921875" style="2" customWidth="1"/>
    <col min="17" max="17" width="11.28125" style="2" customWidth="1"/>
    <col min="18" max="18" width="1.28515625" style="2" customWidth="1"/>
    <col min="19" max="16384" width="9.140625" style="2" customWidth="1"/>
  </cols>
  <sheetData>
    <row r="1" spans="1:17" ht="18.75">
      <c r="A1" s="307" t="str">
        <f>'page 1-IS'!A1:I1</f>
        <v>BINA GOODYEAR BERHAD (18645-H)</v>
      </c>
      <c r="B1" s="307"/>
      <c r="C1" s="307"/>
      <c r="D1" s="307"/>
      <c r="E1" s="307"/>
      <c r="F1" s="307"/>
      <c r="G1" s="307"/>
      <c r="H1" s="307"/>
      <c r="I1" s="307"/>
      <c r="J1" s="307"/>
      <c r="K1" s="307"/>
      <c r="L1" s="307"/>
      <c r="M1" s="307"/>
      <c r="N1" s="307"/>
      <c r="O1" s="307"/>
      <c r="P1" s="307"/>
      <c r="Q1" s="1"/>
    </row>
    <row r="2" spans="1:17" ht="12.75">
      <c r="A2" s="339" t="str">
        <f>'page 1-IS'!A2:I2</f>
        <v>(Incorporated in Malaysia)</v>
      </c>
      <c r="B2" s="339"/>
      <c r="C2" s="339"/>
      <c r="D2" s="339"/>
      <c r="E2" s="339"/>
      <c r="F2" s="339"/>
      <c r="G2" s="339"/>
      <c r="H2" s="339"/>
      <c r="I2" s="339"/>
      <c r="J2" s="339"/>
      <c r="K2" s="339"/>
      <c r="L2" s="339"/>
      <c r="M2" s="339"/>
      <c r="N2" s="339"/>
      <c r="O2" s="339"/>
      <c r="P2" s="339"/>
      <c r="Q2" s="3"/>
    </row>
    <row r="4" ht="12.75">
      <c r="A4" s="6" t="str">
        <f>'page 1-IS'!A4</f>
        <v>Interim report for the financial period ended 31 March 2014</v>
      </c>
    </row>
    <row r="5" ht="12.75">
      <c r="A5" s="2" t="s">
        <v>43</v>
      </c>
    </row>
    <row r="6" spans="1:16" s="4" customFormat="1" ht="12.75">
      <c r="A6" s="58"/>
      <c r="B6" s="58"/>
      <c r="C6" s="58"/>
      <c r="D6" s="58"/>
      <c r="E6" s="107"/>
      <c r="F6" s="58"/>
      <c r="G6" s="58"/>
      <c r="H6" s="58"/>
      <c r="I6" s="58"/>
      <c r="J6" s="58"/>
      <c r="K6" s="179"/>
      <c r="L6" s="58"/>
      <c r="M6" s="179"/>
      <c r="N6" s="58"/>
      <c r="O6" s="179"/>
      <c r="P6" s="58"/>
    </row>
    <row r="7" ht="12.75">
      <c r="A7" s="6" t="s">
        <v>115</v>
      </c>
    </row>
    <row r="9" spans="1:3" ht="12.75">
      <c r="A9" s="6" t="s">
        <v>24</v>
      </c>
      <c r="C9" s="6" t="s">
        <v>0</v>
      </c>
    </row>
    <row r="11" spans="3:15" ht="54.75" customHeight="1">
      <c r="C11" s="180" t="s">
        <v>214</v>
      </c>
      <c r="D11" s="340" t="s">
        <v>316</v>
      </c>
      <c r="E11" s="340"/>
      <c r="F11" s="340"/>
      <c r="G11" s="340"/>
      <c r="H11" s="340"/>
      <c r="I11" s="340"/>
      <c r="J11" s="340"/>
      <c r="K11" s="340"/>
      <c r="L11" s="340"/>
      <c r="M11" s="340"/>
      <c r="N11" s="340"/>
      <c r="O11" s="340"/>
    </row>
    <row r="12" spans="3:16" ht="12.75">
      <c r="C12" s="180"/>
      <c r="D12" s="120"/>
      <c r="E12" s="120"/>
      <c r="F12" s="120"/>
      <c r="G12" s="120"/>
      <c r="H12" s="120"/>
      <c r="I12" s="120"/>
      <c r="J12" s="120"/>
      <c r="K12" s="120"/>
      <c r="L12" s="120"/>
      <c r="M12" s="120"/>
      <c r="N12" s="120"/>
      <c r="O12" s="120"/>
      <c r="P12" s="120"/>
    </row>
    <row r="13" spans="3:16" ht="25.5" customHeight="1">
      <c r="C13" s="180" t="s">
        <v>215</v>
      </c>
      <c r="D13" s="340" t="s">
        <v>317</v>
      </c>
      <c r="E13" s="340"/>
      <c r="F13" s="340"/>
      <c r="G13" s="340"/>
      <c r="H13" s="340"/>
      <c r="I13" s="340"/>
      <c r="J13" s="340"/>
      <c r="K13" s="340"/>
      <c r="L13" s="340"/>
      <c r="M13" s="340"/>
      <c r="N13" s="340"/>
      <c r="O13" s="340"/>
      <c r="P13" s="120"/>
    </row>
    <row r="14" spans="3:16" ht="12.75">
      <c r="C14" s="180"/>
      <c r="D14" s="120"/>
      <c r="E14" s="120"/>
      <c r="F14" s="120"/>
      <c r="G14" s="120"/>
      <c r="H14" s="120"/>
      <c r="I14" s="120"/>
      <c r="J14" s="120"/>
      <c r="K14" s="120"/>
      <c r="L14" s="120"/>
      <c r="M14" s="120"/>
      <c r="N14" s="120"/>
      <c r="O14" s="120"/>
      <c r="P14" s="120"/>
    </row>
    <row r="15" spans="3:16" ht="42" customHeight="1">
      <c r="C15" s="180" t="s">
        <v>216</v>
      </c>
      <c r="D15" s="329" t="s">
        <v>268</v>
      </c>
      <c r="E15" s="329"/>
      <c r="F15" s="329"/>
      <c r="G15" s="329"/>
      <c r="H15" s="329"/>
      <c r="I15" s="329"/>
      <c r="J15" s="329"/>
      <c r="K15" s="329"/>
      <c r="L15" s="329"/>
      <c r="M15" s="329"/>
      <c r="N15" s="329"/>
      <c r="O15" s="329"/>
      <c r="P15" s="120"/>
    </row>
    <row r="16" spans="3:16" ht="12.75">
      <c r="C16" s="180"/>
      <c r="D16" s="120"/>
      <c r="E16" s="120"/>
      <c r="F16" s="120"/>
      <c r="G16" s="120"/>
      <c r="H16" s="120"/>
      <c r="I16" s="120"/>
      <c r="J16" s="120"/>
      <c r="K16" s="120"/>
      <c r="L16" s="120"/>
      <c r="M16" s="120"/>
      <c r="N16" s="120"/>
      <c r="O16" s="120"/>
      <c r="P16" s="120"/>
    </row>
    <row r="17" spans="3:16" ht="27.75" customHeight="1">
      <c r="C17" s="180" t="s">
        <v>251</v>
      </c>
      <c r="D17" s="329" t="s">
        <v>318</v>
      </c>
      <c r="E17" s="329"/>
      <c r="F17" s="329"/>
      <c r="G17" s="329"/>
      <c r="H17" s="329"/>
      <c r="I17" s="329"/>
      <c r="J17" s="329"/>
      <c r="K17" s="329"/>
      <c r="L17" s="329"/>
      <c r="M17" s="329"/>
      <c r="N17" s="329"/>
      <c r="O17" s="329"/>
      <c r="P17" s="120"/>
    </row>
    <row r="18" spans="3:16" ht="12.75">
      <c r="C18" s="180"/>
      <c r="D18" s="108"/>
      <c r="E18" s="108"/>
      <c r="F18" s="108"/>
      <c r="G18" s="108"/>
      <c r="H18" s="108"/>
      <c r="I18" s="108"/>
      <c r="J18" s="108"/>
      <c r="K18" s="108"/>
      <c r="L18" s="108"/>
      <c r="M18" s="108"/>
      <c r="N18" s="108"/>
      <c r="O18" s="108"/>
      <c r="P18" s="120"/>
    </row>
    <row r="19" spans="3:16" ht="27.75" customHeight="1">
      <c r="C19" s="180"/>
      <c r="D19" s="120" t="s">
        <v>252</v>
      </c>
      <c r="E19" s="329" t="s">
        <v>319</v>
      </c>
      <c r="F19" s="329"/>
      <c r="G19" s="329"/>
      <c r="H19" s="329"/>
      <c r="I19" s="329"/>
      <c r="J19" s="329"/>
      <c r="K19" s="329"/>
      <c r="L19" s="329"/>
      <c r="M19" s="329"/>
      <c r="N19" s="329"/>
      <c r="O19" s="329"/>
      <c r="P19" s="120"/>
    </row>
    <row r="20" spans="3:16" ht="42" customHeight="1">
      <c r="C20" s="180"/>
      <c r="D20" s="120" t="s">
        <v>253</v>
      </c>
      <c r="E20" s="329" t="s">
        <v>254</v>
      </c>
      <c r="F20" s="329"/>
      <c r="G20" s="329"/>
      <c r="H20" s="329"/>
      <c r="I20" s="329"/>
      <c r="J20" s="329"/>
      <c r="K20" s="329"/>
      <c r="L20" s="329"/>
      <c r="M20" s="329"/>
      <c r="N20" s="329"/>
      <c r="O20" s="329"/>
      <c r="P20" s="120"/>
    </row>
    <row r="21" spans="3:16" ht="27.75" customHeight="1">
      <c r="C21" s="180"/>
      <c r="D21" s="120" t="s">
        <v>256</v>
      </c>
      <c r="E21" s="329" t="s">
        <v>257</v>
      </c>
      <c r="F21" s="329"/>
      <c r="G21" s="329"/>
      <c r="H21" s="329"/>
      <c r="I21" s="329"/>
      <c r="J21" s="329"/>
      <c r="K21" s="329"/>
      <c r="L21" s="329"/>
      <c r="M21" s="329"/>
      <c r="N21" s="329"/>
      <c r="O21" s="329"/>
      <c r="P21" s="120"/>
    </row>
    <row r="22" spans="3:16" ht="27.75" customHeight="1">
      <c r="C22" s="180"/>
      <c r="D22" s="120" t="s">
        <v>255</v>
      </c>
      <c r="E22" s="329" t="s">
        <v>258</v>
      </c>
      <c r="F22" s="329"/>
      <c r="G22" s="329"/>
      <c r="H22" s="329"/>
      <c r="I22" s="329"/>
      <c r="J22" s="329"/>
      <c r="K22" s="329"/>
      <c r="L22" s="329"/>
      <c r="M22" s="329"/>
      <c r="N22" s="329"/>
      <c r="O22" s="329"/>
      <c r="P22" s="120"/>
    </row>
    <row r="23" spans="3:16" ht="12.75">
      <c r="C23" s="180"/>
      <c r="D23" s="120" t="s">
        <v>259</v>
      </c>
      <c r="E23" s="329" t="s">
        <v>260</v>
      </c>
      <c r="F23" s="329"/>
      <c r="G23" s="329"/>
      <c r="H23" s="329"/>
      <c r="I23" s="329"/>
      <c r="J23" s="329"/>
      <c r="K23" s="329"/>
      <c r="L23" s="329"/>
      <c r="M23" s="329"/>
      <c r="N23" s="329"/>
      <c r="O23" s="329"/>
      <c r="P23" s="120"/>
    </row>
    <row r="24" spans="3:16" ht="54.75" customHeight="1">
      <c r="C24" s="180"/>
      <c r="D24" s="120"/>
      <c r="E24" s="120" t="s">
        <v>214</v>
      </c>
      <c r="F24" s="329" t="s">
        <v>320</v>
      </c>
      <c r="G24" s="329"/>
      <c r="H24" s="329"/>
      <c r="I24" s="329"/>
      <c r="J24" s="329"/>
      <c r="K24" s="329"/>
      <c r="L24" s="329"/>
      <c r="M24" s="329"/>
      <c r="N24" s="329"/>
      <c r="O24" s="329"/>
      <c r="P24" s="120"/>
    </row>
    <row r="25" spans="3:16" ht="27.75" customHeight="1">
      <c r="C25" s="180"/>
      <c r="D25" s="120"/>
      <c r="E25" s="120" t="s">
        <v>215</v>
      </c>
      <c r="F25" s="329" t="s">
        <v>261</v>
      </c>
      <c r="G25" s="329"/>
      <c r="H25" s="329"/>
      <c r="I25" s="329"/>
      <c r="J25" s="329"/>
      <c r="K25" s="329"/>
      <c r="L25" s="329"/>
      <c r="M25" s="329"/>
      <c r="N25" s="329"/>
      <c r="O25" s="329"/>
      <c r="P25" s="120"/>
    </row>
    <row r="26" spans="3:16" ht="12.75" customHeight="1">
      <c r="C26" s="180"/>
      <c r="D26" s="120"/>
      <c r="E26" s="329" t="s">
        <v>262</v>
      </c>
      <c r="F26" s="329"/>
      <c r="G26" s="329"/>
      <c r="H26" s="329"/>
      <c r="I26" s="329"/>
      <c r="J26" s="329"/>
      <c r="K26" s="329"/>
      <c r="L26" s="329"/>
      <c r="M26" s="329"/>
      <c r="N26" s="329"/>
      <c r="O26" s="329"/>
      <c r="P26" s="120"/>
    </row>
    <row r="27" spans="3:16" ht="42" customHeight="1">
      <c r="C27" s="180"/>
      <c r="D27" s="120" t="s">
        <v>263</v>
      </c>
      <c r="E27" s="329" t="s">
        <v>264</v>
      </c>
      <c r="F27" s="329"/>
      <c r="G27" s="329"/>
      <c r="H27" s="329"/>
      <c r="I27" s="329"/>
      <c r="J27" s="329"/>
      <c r="K27" s="329"/>
      <c r="L27" s="329"/>
      <c r="M27" s="329"/>
      <c r="N27" s="329"/>
      <c r="O27" s="329"/>
      <c r="P27" s="120"/>
    </row>
    <row r="28" spans="3:16" ht="69.75" customHeight="1">
      <c r="C28" s="180"/>
      <c r="D28" s="120" t="s">
        <v>265</v>
      </c>
      <c r="E28" s="329" t="s">
        <v>266</v>
      </c>
      <c r="F28" s="329"/>
      <c r="G28" s="329"/>
      <c r="H28" s="329"/>
      <c r="I28" s="329"/>
      <c r="J28" s="329"/>
      <c r="K28" s="329"/>
      <c r="L28" s="329"/>
      <c r="M28" s="329"/>
      <c r="N28" s="329"/>
      <c r="O28" s="329"/>
      <c r="P28" s="120"/>
    </row>
    <row r="29" spans="3:16" ht="3.75" customHeight="1">
      <c r="C29" s="180"/>
      <c r="D29" s="120"/>
      <c r="E29" s="120"/>
      <c r="F29" s="120"/>
      <c r="G29" s="120"/>
      <c r="H29" s="120"/>
      <c r="I29" s="120"/>
      <c r="J29" s="120"/>
      <c r="K29" s="120"/>
      <c r="L29" s="120"/>
      <c r="M29" s="120"/>
      <c r="N29" s="120"/>
      <c r="O29" s="120"/>
      <c r="P29" s="120"/>
    </row>
    <row r="30" spans="3:16" ht="12.75">
      <c r="C30" s="180"/>
      <c r="D30" s="329" t="s">
        <v>267</v>
      </c>
      <c r="E30" s="329"/>
      <c r="F30" s="329"/>
      <c r="G30" s="329"/>
      <c r="H30" s="329"/>
      <c r="I30" s="329"/>
      <c r="J30" s="329"/>
      <c r="K30" s="329"/>
      <c r="L30" s="329"/>
      <c r="M30" s="329"/>
      <c r="N30" s="329"/>
      <c r="O30" s="329"/>
      <c r="P30" s="120"/>
    </row>
    <row r="31" spans="3:16" ht="12.75">
      <c r="C31" s="180"/>
      <c r="D31" s="120"/>
      <c r="E31" s="120"/>
      <c r="F31" s="120"/>
      <c r="G31" s="120"/>
      <c r="H31" s="120"/>
      <c r="I31" s="120"/>
      <c r="J31" s="120"/>
      <c r="K31" s="120"/>
      <c r="L31" s="120"/>
      <c r="M31" s="120"/>
      <c r="N31" s="120"/>
      <c r="O31" s="120"/>
      <c r="P31" s="120"/>
    </row>
    <row r="32" spans="3:16" ht="27.75" customHeight="1">
      <c r="C32" s="180" t="s">
        <v>285</v>
      </c>
      <c r="D32" s="329" t="s">
        <v>307</v>
      </c>
      <c r="E32" s="329"/>
      <c r="F32" s="329"/>
      <c r="G32" s="329"/>
      <c r="H32" s="329"/>
      <c r="I32" s="329"/>
      <c r="J32" s="329"/>
      <c r="K32" s="329"/>
      <c r="L32" s="329"/>
      <c r="M32" s="329"/>
      <c r="N32" s="329"/>
      <c r="O32" s="329"/>
      <c r="P32" s="120"/>
    </row>
    <row r="33" spans="3:16" ht="12.75">
      <c r="C33" s="180"/>
      <c r="D33" s="120"/>
      <c r="E33" s="120"/>
      <c r="F33" s="120"/>
      <c r="G33" s="120"/>
      <c r="H33" s="120"/>
      <c r="I33" s="120"/>
      <c r="J33" s="120"/>
      <c r="K33" s="120"/>
      <c r="L33" s="120"/>
      <c r="M33" s="120"/>
      <c r="N33" s="120"/>
      <c r="O33" s="120"/>
      <c r="P33" s="120"/>
    </row>
    <row r="34" spans="3:15" ht="12.75">
      <c r="C34" s="180" t="s">
        <v>306</v>
      </c>
      <c r="D34" s="329" t="s">
        <v>321</v>
      </c>
      <c r="E34" s="329"/>
      <c r="F34" s="329"/>
      <c r="G34" s="329"/>
      <c r="H34" s="329"/>
      <c r="I34" s="329"/>
      <c r="J34" s="329"/>
      <c r="K34" s="329"/>
      <c r="L34" s="329"/>
      <c r="M34" s="329"/>
      <c r="N34" s="329"/>
      <c r="O34" s="329"/>
    </row>
    <row r="43" spans="17:19" ht="12.75">
      <c r="Q43" s="4"/>
      <c r="R43" s="4"/>
      <c r="S43" s="4"/>
    </row>
    <row r="44" spans="17:19" ht="12.75">
      <c r="Q44" s="4"/>
      <c r="R44" s="4"/>
      <c r="S44" s="4"/>
    </row>
    <row r="45" spans="17:19" ht="12.75">
      <c r="Q45" s="4"/>
      <c r="R45" s="4"/>
      <c r="S45" s="4"/>
    </row>
    <row r="46" spans="17:19" ht="12.75">
      <c r="Q46" s="4"/>
      <c r="R46" s="4"/>
      <c r="S46" s="4"/>
    </row>
    <row r="47" spans="17:19" ht="12.75">
      <c r="Q47" s="4"/>
      <c r="R47" s="4"/>
      <c r="S47" s="4"/>
    </row>
    <row r="48" ht="12.75">
      <c r="S48" s="78"/>
    </row>
    <row r="50" spans="17:30" ht="12.75">
      <c r="Q50" s="324"/>
      <c r="R50" s="324"/>
      <c r="S50" s="324"/>
      <c r="T50" s="324"/>
      <c r="U50" s="324"/>
      <c r="V50" s="324"/>
      <c r="W50" s="324"/>
      <c r="X50" s="324"/>
      <c r="Y50" s="324"/>
      <c r="Z50" s="324"/>
      <c r="AA50" s="324"/>
      <c r="AB50" s="324"/>
      <c r="AC50" s="324"/>
      <c r="AD50" s="324"/>
    </row>
    <row r="56" ht="39.75" customHeight="1"/>
    <row r="63" ht="42" customHeight="1">
      <c r="T63" s="2" t="s">
        <v>37</v>
      </c>
    </row>
    <row r="65" spans="3:16" ht="12.75">
      <c r="C65" s="122"/>
      <c r="D65" s="122"/>
      <c r="E65" s="122"/>
      <c r="F65" s="122"/>
      <c r="G65" s="122"/>
      <c r="H65" s="122"/>
      <c r="I65" s="122"/>
      <c r="J65" s="122"/>
      <c r="K65" s="122"/>
      <c r="L65" s="122"/>
      <c r="M65" s="122"/>
      <c r="N65" s="122"/>
      <c r="O65" s="122"/>
      <c r="P65" s="122"/>
    </row>
    <row r="66" spans="3:16" ht="12.75">
      <c r="C66" s="122"/>
      <c r="D66" s="122"/>
      <c r="E66" s="122"/>
      <c r="F66" s="122"/>
      <c r="G66" s="122"/>
      <c r="H66" s="122"/>
      <c r="I66" s="122"/>
      <c r="J66" s="122"/>
      <c r="K66" s="122"/>
      <c r="L66" s="122"/>
      <c r="M66" s="122"/>
      <c r="N66" s="122"/>
      <c r="O66" s="122"/>
      <c r="P66" s="122"/>
    </row>
    <row r="68" ht="12.75">
      <c r="A68" s="57"/>
    </row>
  </sheetData>
  <sheetProtection/>
  <mergeCells count="20">
    <mergeCell ref="D32:O32"/>
    <mergeCell ref="F24:O24"/>
    <mergeCell ref="A1:P1"/>
    <mergeCell ref="A2:P2"/>
    <mergeCell ref="E20:O20"/>
    <mergeCell ref="E21:O21"/>
    <mergeCell ref="E22:O22"/>
    <mergeCell ref="D11:O11"/>
    <mergeCell ref="D13:O13"/>
    <mergeCell ref="D15:O15"/>
    <mergeCell ref="D17:O17"/>
    <mergeCell ref="D34:O34"/>
    <mergeCell ref="E19:O19"/>
    <mergeCell ref="Q50:AD50"/>
    <mergeCell ref="F25:O25"/>
    <mergeCell ref="E26:O26"/>
    <mergeCell ref="E27:O27"/>
    <mergeCell ref="E28:O28"/>
    <mergeCell ref="D30:O30"/>
    <mergeCell ref="E23:O23"/>
  </mergeCells>
  <printOptions/>
  <pageMargins left="0.6692913385826772" right="0.35433070866141736" top="0.5905511811023623" bottom="0.7480314960629921" header="0.3937007874015748" footer="0.7874015748031497"/>
  <pageSetup firstPageNumber="9" useFirstPageNumber="1" horizontalDpi="600" verticalDpi="600" orientation="portrait" paperSize="9" scale="90" r:id="rId1"/>
  <headerFooter alignWithMargins="0">
    <oddFooter>&amp;C&amp;"Times New Roman,Italic"&amp;8Page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dc:creator>
  <cp:keywords/>
  <dc:description/>
  <cp:lastModifiedBy>Jass Chua</cp:lastModifiedBy>
  <cp:lastPrinted>2014-05-28T00:52:57Z</cp:lastPrinted>
  <dcterms:created xsi:type="dcterms:W3CDTF">1999-02-13T02:20:00Z</dcterms:created>
  <dcterms:modified xsi:type="dcterms:W3CDTF">2014-05-28T04:33:03Z</dcterms:modified>
  <cp:category/>
  <cp:version/>
  <cp:contentType/>
  <cp:contentStatus/>
</cp:coreProperties>
</file>